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Z:\WebSite\Environment&amp;Countryside\2022-2023 MFS\"/>
    </mc:Choice>
  </mc:AlternateContent>
  <xr:revisionPtr revIDLastSave="0" documentId="8_{05379020-52DC-4EC9-9BCF-4A5D399EF66C}" xr6:coauthVersionLast="47" xr6:coauthVersionMax="47" xr10:uidLastSave="{00000000-0000-0000-0000-000000000000}"/>
  <workbookProtection workbookPassword="CF85" lockStructure="1"/>
  <bookViews>
    <workbookView xWindow="970" yWindow="190" windowWidth="17310" windowHeight="9570" xr2:uid="{00000000-000D-0000-FFFF-FFFF00000000}"/>
  </bookViews>
  <sheets>
    <sheet name="Guidance" sheetId="1" r:id="rId1"/>
    <sheet name="List of Records Submitted" sheetId="3" state="hidden" r:id="rId2"/>
    <sheet name="Record -Example" sheetId="4" r:id="rId3"/>
    <sheet name="Data" sheetId="5" state="hidden" r:id="rId4"/>
    <sheet name="LEADER" sheetId="6" state="hidden" r:id="rId5"/>
    <sheet name="Project Details" sheetId="37" r:id="rId6"/>
    <sheet name="Record 1" sheetId="2" r:id="rId7"/>
    <sheet name="Record 2" sheetId="8" r:id="rId8"/>
    <sheet name="Record 3" sheetId="9" r:id="rId9"/>
    <sheet name="Record 4" sheetId="10" r:id="rId10"/>
    <sheet name="Record 5" sheetId="11" r:id="rId11"/>
    <sheet name="Record 6" sheetId="12" r:id="rId12"/>
    <sheet name="Record 7" sheetId="13" r:id="rId13"/>
    <sheet name="Record 8" sheetId="14" r:id="rId14"/>
    <sheet name="Record 9" sheetId="15" r:id="rId15"/>
    <sheet name="Record 10" sheetId="16" r:id="rId16"/>
    <sheet name="Record 11" sheetId="17" r:id="rId17"/>
    <sheet name="Record 12" sheetId="18" r:id="rId18"/>
    <sheet name="Record 13" sheetId="19" r:id="rId19"/>
    <sheet name="Record 14" sheetId="20" r:id="rId20"/>
    <sheet name="Record 15" sheetId="21" r:id="rId21"/>
    <sheet name="Record 16" sheetId="22" r:id="rId22"/>
    <sheet name="Record 17" sheetId="23" r:id="rId23"/>
    <sheet name="Record 18" sheetId="24" r:id="rId24"/>
    <sheet name="Record 19" sheetId="25" r:id="rId25"/>
    <sheet name="Record 20" sheetId="26" r:id="rId26"/>
    <sheet name="Record 21" sheetId="27" r:id="rId27"/>
    <sheet name="Record 22" sheetId="28" r:id="rId28"/>
    <sheet name="Record 23" sheetId="29" r:id="rId29"/>
    <sheet name="Record 24" sheetId="30" r:id="rId30"/>
    <sheet name="Record 25" sheetId="31" r:id="rId31"/>
    <sheet name="Record 26" sheetId="32" r:id="rId32"/>
    <sheet name="Record 27" sheetId="33" r:id="rId33"/>
    <sheet name="Record 28" sheetId="34" r:id="rId34"/>
    <sheet name="Record 29" sheetId="35" r:id="rId35"/>
    <sheet name="Record 30" sheetId="36" r:id="rId36"/>
    <sheet name="Register" sheetId="7" state="hidden" r:id="rId37"/>
  </sheets>
  <definedNames>
    <definedName name="Opt1_">Data!$S$3:$S$14</definedName>
    <definedName name="Opt10_">Data!$AB$3:$AB$12</definedName>
    <definedName name="Opt11_">Data!$AC$3:$AC$7</definedName>
    <definedName name="Opt12_">Data!$AD$3</definedName>
    <definedName name="opt13_">LEADER!$S$3:$S$14</definedName>
    <definedName name="opt14_">LEADER!$T$3:$T$14</definedName>
    <definedName name="opt15_">LEADER!$U$3:$U$10</definedName>
    <definedName name="opt16_">LEADER!$V$3</definedName>
    <definedName name="opt17_">LEADER!$W$3:$W$7</definedName>
    <definedName name="opt18_">LEADER!$X$3:$X$20</definedName>
    <definedName name="opt19_">LEADER!$Y$3:$Y$14</definedName>
    <definedName name="Opt2_">Data!$T$3:$T$13</definedName>
    <definedName name="opt20_">LEADER!$Z$3:$Z$21</definedName>
    <definedName name="opt21_">LEADER!$AA$3</definedName>
    <definedName name="opt22_">LEADER!$AB$3</definedName>
    <definedName name="opt23_">LEADER!$AC$3:$AC$9</definedName>
    <definedName name="opt24_">LEADER!$AD$3:$AD$12</definedName>
    <definedName name="opt25_">LEADER!$AE$3</definedName>
    <definedName name="opt26_">LEADER!$AF$3</definedName>
    <definedName name="Opt3_">Data!$U$3:$U$19</definedName>
    <definedName name="Opt4_">Data!$V$3:$V$9</definedName>
    <definedName name="Opt5_">Data!$W$3:$W$21</definedName>
    <definedName name="Opt6_">Data!$X$3:$X$18</definedName>
    <definedName name="Opt7_">Data!$Y$3:$Y$21</definedName>
    <definedName name="Opt8_">Data!$Z$3</definedName>
    <definedName name="Opt9_">Data!$AA$3:$AA$6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4" i="36" l="1"/>
  <c r="F24" i="36"/>
  <c r="F19" i="36"/>
  <c r="H24" i="35"/>
  <c r="F24" i="35"/>
  <c r="F19" i="35"/>
  <c r="H24" i="34"/>
  <c r="F24" i="34"/>
  <c r="F19" i="34"/>
  <c r="H24" i="33"/>
  <c r="F27" i="33" s="1"/>
  <c r="G27" i="33" s="1"/>
  <c r="F24" i="33"/>
  <c r="F19" i="33"/>
  <c r="H24" i="32"/>
  <c r="F24" i="32"/>
  <c r="F19" i="32"/>
  <c r="H24" i="31"/>
  <c r="F27" i="31" s="1"/>
  <c r="G27" i="31" s="1"/>
  <c r="F24" i="31"/>
  <c r="F19" i="31"/>
  <c r="H24" i="30"/>
  <c r="F24" i="30"/>
  <c r="F19" i="30"/>
  <c r="H24" i="29"/>
  <c r="F27" i="29" s="1"/>
  <c r="G27" i="29" s="1"/>
  <c r="F24" i="29"/>
  <c r="F19" i="29"/>
  <c r="H24" i="28"/>
  <c r="F24" i="28"/>
  <c r="F19" i="28"/>
  <c r="H24" i="27"/>
  <c r="F24" i="27"/>
  <c r="F19" i="27"/>
  <c r="H24" i="26"/>
  <c r="F24" i="26"/>
  <c r="F19" i="26"/>
  <c r="H24" i="25"/>
  <c r="F27" i="25" s="1"/>
  <c r="G27" i="25" s="1"/>
  <c r="F24" i="25"/>
  <c r="F19" i="25"/>
  <c r="H24" i="24"/>
  <c r="F24" i="24"/>
  <c r="F19" i="24"/>
  <c r="H24" i="23"/>
  <c r="F24" i="23"/>
  <c r="F19" i="23"/>
  <c r="H24" i="22"/>
  <c r="F24" i="22"/>
  <c r="F19" i="22"/>
  <c r="H24" i="21"/>
  <c r="F27" i="21" s="1"/>
  <c r="G27" i="21" s="1"/>
  <c r="F24" i="21"/>
  <c r="F19" i="21"/>
  <c r="H24" i="20"/>
  <c r="F24" i="20"/>
  <c r="F19" i="20"/>
  <c r="H24" i="19"/>
  <c r="F24" i="19"/>
  <c r="F19" i="19"/>
  <c r="H24" i="18"/>
  <c r="F24" i="18"/>
  <c r="F19" i="18"/>
  <c r="H24" i="17"/>
  <c r="F27" i="17" s="1"/>
  <c r="G27" i="17" s="1"/>
  <c r="F24" i="17"/>
  <c r="F19" i="17"/>
  <c r="H24" i="16"/>
  <c r="F24" i="16"/>
  <c r="F19" i="16"/>
  <c r="H24" i="15"/>
  <c r="F24" i="15"/>
  <c r="F19" i="15"/>
  <c r="H24" i="14"/>
  <c r="F24" i="14"/>
  <c r="F19" i="14"/>
  <c r="H24" i="13"/>
  <c r="F27" i="13" s="1"/>
  <c r="G27" i="13" s="1"/>
  <c r="F24" i="13"/>
  <c r="F19" i="13"/>
  <c r="H24" i="12"/>
  <c r="F24" i="12"/>
  <c r="F19" i="12"/>
  <c r="H24" i="11"/>
  <c r="F24" i="11"/>
  <c r="F19" i="11"/>
  <c r="H24" i="10"/>
  <c r="F24" i="10"/>
  <c r="F19" i="10"/>
  <c r="H24" i="9"/>
  <c r="F27" i="9" s="1"/>
  <c r="G27" i="9" s="1"/>
  <c r="F24" i="9"/>
  <c r="F19" i="9"/>
  <c r="H24" i="8"/>
  <c r="F24" i="8"/>
  <c r="F19" i="8"/>
  <c r="F27" i="32" l="1"/>
  <c r="G27" i="32" s="1"/>
  <c r="F27" i="8"/>
  <c r="G27" i="8" s="1"/>
  <c r="F27" i="12"/>
  <c r="G27" i="12" s="1"/>
  <c r="F27" i="20"/>
  <c r="G27" i="20" s="1"/>
  <c r="F27" i="24"/>
  <c r="G27" i="24" s="1"/>
  <c r="F27" i="28"/>
  <c r="G27" i="28" s="1"/>
  <c r="F27" i="15"/>
  <c r="G27" i="15" s="1"/>
  <c r="F27" i="19"/>
  <c r="G27" i="19" s="1"/>
  <c r="F27" i="23"/>
  <c r="G27" i="23" s="1"/>
  <c r="F27" i="27"/>
  <c r="G27" i="27" s="1"/>
  <c r="F27" i="35"/>
  <c r="G27" i="35" s="1"/>
  <c r="F27" i="14"/>
  <c r="G27" i="14" s="1"/>
  <c r="F27" i="16"/>
  <c r="G27" i="16" s="1"/>
  <c r="F27" i="11"/>
  <c r="G27" i="11" s="1"/>
  <c r="F27" i="10"/>
  <c r="G27" i="10" s="1"/>
  <c r="F27" i="18"/>
  <c r="G27" i="18" s="1"/>
  <c r="F27" i="22"/>
  <c r="G27" i="22" s="1"/>
  <c r="F27" i="26"/>
  <c r="G27" i="26" s="1"/>
  <c r="F27" i="30"/>
  <c r="G27" i="30" s="1"/>
  <c r="F27" i="34"/>
  <c r="G27" i="34" s="1"/>
  <c r="F27" i="36"/>
  <c r="G27" i="36" s="1"/>
  <c r="J32" i="5"/>
  <c r="J31" i="5"/>
  <c r="J30" i="5"/>
  <c r="J29" i="5"/>
  <c r="J28" i="5"/>
  <c r="J27" i="5"/>
  <c r="B3" i="3" l="1"/>
  <c r="B4" i="3"/>
  <c r="B5" i="3"/>
  <c r="B6" i="3"/>
  <c r="B7" i="3"/>
  <c r="B2" i="3"/>
  <c r="H11" i="3"/>
  <c r="B3" i="34" l="1"/>
  <c r="B3" i="30"/>
  <c r="B3" i="26"/>
  <c r="B3" i="22"/>
  <c r="B3" i="18"/>
  <c r="B3" i="14"/>
  <c r="B3" i="10"/>
  <c r="B3" i="35"/>
  <c r="B3" i="31"/>
  <c r="B3" i="27"/>
  <c r="B3" i="23"/>
  <c r="B3" i="19"/>
  <c r="B3" i="15"/>
  <c r="B3" i="11"/>
  <c r="B3" i="36"/>
  <c r="B3" i="32"/>
  <c r="B3" i="28"/>
  <c r="B3" i="24"/>
  <c r="B3" i="20"/>
  <c r="B3" i="16"/>
  <c r="B3" i="12"/>
  <c r="B3" i="8"/>
  <c r="B3" i="33"/>
  <c r="B3" i="29"/>
  <c r="B3" i="25"/>
  <c r="B3" i="21"/>
  <c r="B3" i="17"/>
  <c r="B3" i="13"/>
  <c r="B3" i="9"/>
  <c r="B4" i="34"/>
  <c r="B4" i="35"/>
  <c r="B4" i="31"/>
  <c r="B4" i="32"/>
  <c r="B4" i="28"/>
  <c r="B4" i="24"/>
  <c r="B4" i="20"/>
  <c r="B4" i="16"/>
  <c r="B4" i="12"/>
  <c r="B4" i="8"/>
  <c r="B4" i="9"/>
  <c r="B4" i="26"/>
  <c r="B4" i="22"/>
  <c r="B4" i="14"/>
  <c r="B4" i="10"/>
  <c r="B4" i="36"/>
  <c r="B4" i="11"/>
  <c r="B4" i="33"/>
  <c r="B4" i="29"/>
  <c r="B4" i="25"/>
  <c r="B4" i="21"/>
  <c r="B4" i="17"/>
  <c r="B4" i="13"/>
  <c r="B4" i="18"/>
  <c r="B4" i="27"/>
  <c r="B4" i="23"/>
  <c r="B4" i="30"/>
  <c r="B4" i="19"/>
  <c r="B4" i="15"/>
  <c r="G6" i="35"/>
  <c r="G6" i="31"/>
  <c r="G6" i="27"/>
  <c r="G6" i="23"/>
  <c r="G6" i="19"/>
  <c r="G6" i="15"/>
  <c r="G6" i="11"/>
  <c r="G6" i="36"/>
  <c r="G6" i="32"/>
  <c r="G6" i="28"/>
  <c r="G6" i="24"/>
  <c r="G6" i="20"/>
  <c r="G6" i="16"/>
  <c r="G6" i="12"/>
  <c r="G6" i="8"/>
  <c r="G6" i="33"/>
  <c r="G6" i="29"/>
  <c r="G6" i="25"/>
  <c r="G6" i="21"/>
  <c r="G6" i="17"/>
  <c r="G6" i="13"/>
  <c r="G6" i="9"/>
  <c r="G6" i="34"/>
  <c r="G6" i="30"/>
  <c r="G6" i="26"/>
  <c r="G6" i="22"/>
  <c r="G6" i="18"/>
  <c r="G6" i="14"/>
  <c r="G6" i="10"/>
  <c r="H24" i="2"/>
  <c r="D34" i="3"/>
  <c r="H31" i="3"/>
  <c r="H27" i="3"/>
  <c r="H30" i="3"/>
  <c r="D27" i="3"/>
  <c r="H36" i="3"/>
  <c r="D12" i="3"/>
  <c r="D30" i="3"/>
  <c r="D26" i="3"/>
  <c r="H15" i="3"/>
  <c r="D37" i="3"/>
  <c r="D32" i="3"/>
  <c r="D35" i="3"/>
  <c r="D25" i="3"/>
  <c r="H13" i="3"/>
  <c r="D39" i="3"/>
  <c r="D11" i="3"/>
  <c r="D38" i="3"/>
  <c r="D20" i="3"/>
  <c r="H26" i="3"/>
  <c r="D21" i="3"/>
  <c r="D16" i="3"/>
  <c r="D36" i="3"/>
  <c r="H25" i="3"/>
  <c r="H23" i="3"/>
  <c r="H19" i="3"/>
  <c r="H39" i="3"/>
  <c r="H17" i="3"/>
  <c r="H22" i="3"/>
  <c r="H12" i="3"/>
  <c r="H28" i="3"/>
  <c r="H37" i="3"/>
  <c r="D33" i="3"/>
  <c r="H18" i="3"/>
  <c r="H21" i="3"/>
  <c r="D17" i="3"/>
  <c r="D28" i="3"/>
  <c r="H38" i="3"/>
  <c r="D14" i="3"/>
  <c r="D19" i="3"/>
  <c r="H29" i="3"/>
  <c r="H32" i="3"/>
  <c r="D13" i="3"/>
  <c r="H20" i="3"/>
  <c r="H33" i="3"/>
  <c r="H34" i="3"/>
  <c r="D24" i="3"/>
  <c r="D29" i="3"/>
  <c r="D22" i="3"/>
  <c r="D23" i="3"/>
  <c r="H24" i="3"/>
  <c r="H35" i="3"/>
  <c r="D18" i="3"/>
  <c r="H14" i="3"/>
  <c r="D15" i="3"/>
  <c r="D31" i="3"/>
  <c r="H16" i="3"/>
  <c r="E14" i="3" l="1"/>
  <c r="E32" i="3"/>
  <c r="E26" i="3"/>
  <c r="E23" i="3"/>
  <c r="E33" i="3"/>
  <c r="E39" i="3"/>
  <c r="E24" i="3"/>
  <c r="E18" i="3"/>
  <c r="E17" i="3"/>
  <c r="E29" i="3"/>
  <c r="E37" i="3"/>
  <c r="E31" i="3"/>
  <c r="E35" i="3"/>
  <c r="E34" i="3"/>
  <c r="E30" i="3"/>
  <c r="E38" i="3"/>
  <c r="E21" i="3"/>
  <c r="E11" i="3"/>
  <c r="E16" i="3"/>
  <c r="E22" i="3"/>
  <c r="E28" i="3"/>
  <c r="E27" i="3"/>
  <c r="E19" i="3"/>
  <c r="E12" i="3"/>
  <c r="E36" i="3"/>
  <c r="E25" i="3"/>
  <c r="E13" i="3"/>
  <c r="E20" i="3"/>
  <c r="C37" i="3"/>
  <c r="C33" i="3"/>
  <c r="C29" i="3"/>
  <c r="C23" i="3"/>
  <c r="C19" i="3"/>
  <c r="C17" i="3"/>
  <c r="C13" i="3"/>
  <c r="C35" i="3"/>
  <c r="C31" i="3"/>
  <c r="C27" i="3"/>
  <c r="C25" i="3"/>
  <c r="C21" i="3"/>
  <c r="C11" i="3"/>
  <c r="C36" i="3"/>
  <c r="C30" i="3"/>
  <c r="C26" i="3"/>
  <c r="C22" i="3"/>
  <c r="C18" i="3"/>
  <c r="C12" i="3"/>
  <c r="C38" i="3"/>
  <c r="C34" i="3"/>
  <c r="C32" i="3"/>
  <c r="C28" i="3"/>
  <c r="C24" i="3"/>
  <c r="C20" i="3"/>
  <c r="C16" i="3"/>
  <c r="C14" i="3"/>
  <c r="F24" i="2"/>
  <c r="C39" i="3"/>
  <c r="C15" i="3"/>
  <c r="H24" i="4" l="1"/>
  <c r="F27" i="4" s="1"/>
  <c r="G27" i="4" s="1"/>
  <c r="H27" i="4" s="1"/>
  <c r="F24" i="4"/>
  <c r="F19" i="4"/>
  <c r="G6" i="4"/>
  <c r="J24" i="5"/>
  <c r="J23" i="5"/>
  <c r="J22" i="5"/>
  <c r="J21" i="5"/>
  <c r="J20" i="5"/>
  <c r="J19" i="5"/>
  <c r="J18" i="5"/>
  <c r="F19" i="2"/>
  <c r="K27" i="7"/>
  <c r="R27" i="7"/>
  <c r="N18" i="7"/>
  <c r="L9" i="7"/>
  <c r="I32" i="7"/>
  <c r="K6" i="7"/>
  <c r="B25" i="7"/>
  <c r="G18" i="7"/>
  <c r="H27" i="7"/>
  <c r="K30" i="7"/>
  <c r="R25" i="7"/>
  <c r="P30" i="7"/>
  <c r="C17" i="7"/>
  <c r="R21" i="7"/>
  <c r="N25" i="7"/>
  <c r="O18" i="7"/>
  <c r="P15" i="7"/>
  <c r="O5" i="7"/>
  <c r="B21" i="7"/>
  <c r="L33" i="7"/>
  <c r="R26" i="7"/>
  <c r="K31" i="7"/>
  <c r="R19" i="7"/>
  <c r="Q12" i="7"/>
  <c r="G15" i="7"/>
  <c r="P21" i="7"/>
  <c r="O9" i="7"/>
  <c r="M20" i="7"/>
  <c r="G29" i="7"/>
  <c r="O28" i="7"/>
  <c r="N11" i="7"/>
  <c r="L27" i="7"/>
  <c r="G16" i="7"/>
  <c r="I30" i="7"/>
  <c r="Q6" i="7"/>
  <c r="M21" i="7"/>
  <c r="O31" i="7"/>
  <c r="G28" i="7"/>
  <c r="O8" i="7"/>
  <c r="H25" i="7"/>
  <c r="O25" i="7"/>
  <c r="P23" i="7"/>
  <c r="P17" i="7"/>
  <c r="H12" i="7"/>
  <c r="L23" i="7"/>
  <c r="N20" i="7"/>
  <c r="O21" i="7"/>
  <c r="H21" i="7"/>
  <c r="H19" i="7"/>
  <c r="I22" i="7"/>
  <c r="L31" i="7"/>
  <c r="I11" i="7"/>
  <c r="L26" i="7"/>
  <c r="O14" i="7"/>
  <c r="K7" i="7"/>
  <c r="H14" i="7"/>
  <c r="R32" i="7"/>
  <c r="D10" i="7"/>
  <c r="H13" i="7"/>
  <c r="P26" i="7"/>
  <c r="R31" i="7"/>
  <c r="G5" i="7"/>
  <c r="H31" i="7"/>
  <c r="O16" i="7"/>
  <c r="B11" i="7"/>
  <c r="K9" i="7"/>
  <c r="K19" i="7"/>
  <c r="M17" i="7"/>
  <c r="P19" i="7"/>
  <c r="P4" i="7"/>
  <c r="R4" i="7"/>
  <c r="R6" i="7"/>
  <c r="H26" i="7"/>
  <c r="Q5" i="7"/>
  <c r="I10" i="7"/>
  <c r="K33" i="7"/>
  <c r="O19" i="7"/>
  <c r="R33" i="7"/>
  <c r="G21" i="7"/>
  <c r="D6" i="7"/>
  <c r="O10" i="7"/>
  <c r="N17" i="7"/>
  <c r="L15" i="7"/>
  <c r="B19" i="7"/>
  <c r="B28" i="7"/>
  <c r="C4" i="7"/>
  <c r="K29" i="7"/>
  <c r="Q19" i="7"/>
  <c r="N6" i="7"/>
  <c r="K5" i="7"/>
  <c r="G11" i="7"/>
  <c r="D23" i="7"/>
  <c r="K20" i="7"/>
  <c r="M8" i="7"/>
  <c r="L19" i="7"/>
  <c r="C9" i="7"/>
  <c r="O7" i="7"/>
  <c r="D18" i="7"/>
  <c r="D9" i="7"/>
  <c r="O23" i="7"/>
  <c r="G13" i="7"/>
  <c r="C5" i="7"/>
  <c r="M11" i="7"/>
  <c r="Q8" i="7"/>
  <c r="L16" i="7"/>
  <c r="R8" i="7"/>
  <c r="G7" i="7"/>
  <c r="R5" i="7"/>
  <c r="H29" i="7"/>
  <c r="N21" i="7"/>
  <c r="G20" i="7"/>
  <c r="L8" i="7"/>
  <c r="Q29" i="7"/>
  <c r="C31" i="7"/>
  <c r="P25" i="7"/>
  <c r="K15" i="7"/>
  <c r="G31" i="7"/>
  <c r="H9" i="7"/>
  <c r="B20" i="7"/>
  <c r="D4" i="7"/>
  <c r="I4" i="7"/>
  <c r="B18" i="7"/>
  <c r="G17" i="7"/>
  <c r="K17" i="7"/>
  <c r="R29" i="7"/>
  <c r="L20" i="7"/>
  <c r="H30" i="7"/>
  <c r="O24" i="7"/>
  <c r="R15" i="7"/>
  <c r="H23" i="7"/>
  <c r="D12" i="7"/>
  <c r="N15" i="7"/>
  <c r="L24" i="7"/>
  <c r="I33" i="7"/>
  <c r="C19" i="7"/>
  <c r="R16" i="7"/>
  <c r="G14" i="7"/>
  <c r="D7" i="7"/>
  <c r="L6" i="7"/>
  <c r="Q20" i="7"/>
  <c r="D27" i="7"/>
  <c r="B4" i="7"/>
  <c r="M31" i="7"/>
  <c r="K32" i="7"/>
  <c r="B14" i="7"/>
  <c r="M9" i="7"/>
  <c r="O17" i="7"/>
  <c r="G19" i="7"/>
  <c r="H11" i="7"/>
  <c r="N29" i="7"/>
  <c r="Q7" i="7"/>
  <c r="M14" i="7"/>
  <c r="D33" i="7"/>
  <c r="R23" i="7"/>
  <c r="G32" i="7"/>
  <c r="C10" i="7"/>
  <c r="B23" i="7"/>
  <c r="M28" i="7"/>
  <c r="L10" i="7"/>
  <c r="H8" i="7"/>
  <c r="L32" i="7"/>
  <c r="H6" i="7"/>
  <c r="M23" i="7"/>
  <c r="Q31" i="7"/>
  <c r="L28" i="7"/>
  <c r="O26" i="7"/>
  <c r="G22" i="7"/>
  <c r="N13" i="7"/>
  <c r="I12" i="7"/>
  <c r="I19" i="7"/>
  <c r="L29" i="7"/>
  <c r="B31" i="7"/>
  <c r="C15" i="7"/>
  <c r="D5" i="7"/>
  <c r="D20" i="7"/>
  <c r="I27" i="7"/>
  <c r="P14" i="7"/>
  <c r="O11" i="7"/>
  <c r="O33" i="7"/>
  <c r="I20" i="7"/>
  <c r="B24" i="7"/>
  <c r="D14" i="7"/>
  <c r="G10" i="7"/>
  <c r="D31" i="7"/>
  <c r="M27" i="7"/>
  <c r="D26" i="7"/>
  <c r="P28" i="7"/>
  <c r="N14" i="7"/>
  <c r="B13" i="7"/>
  <c r="C22" i="7"/>
  <c r="P27" i="7"/>
  <c r="N9" i="7"/>
  <c r="R10" i="7"/>
  <c r="M24" i="7"/>
  <c r="Q13" i="7"/>
  <c r="Q18" i="7"/>
  <c r="I18" i="7"/>
  <c r="L25" i="7"/>
  <c r="P7" i="7"/>
  <c r="Q30" i="7"/>
  <c r="N5" i="7"/>
  <c r="Q22" i="7"/>
  <c r="G6" i="7"/>
  <c r="C25" i="7"/>
  <c r="D19" i="7"/>
  <c r="C16" i="7"/>
  <c r="P11" i="7"/>
  <c r="D13" i="7"/>
  <c r="D15" i="7"/>
  <c r="I26" i="7"/>
  <c r="L5" i="7"/>
  <c r="C24" i="7"/>
  <c r="H32" i="7"/>
  <c r="G9" i="7"/>
  <c r="C18" i="7"/>
  <c r="C27" i="7"/>
  <c r="Q33" i="7"/>
  <c r="K4" i="7"/>
  <c r="G30" i="7"/>
  <c r="N24" i="7"/>
  <c r="I7" i="7"/>
  <c r="G24" i="7"/>
  <c r="M16" i="7"/>
  <c r="P5" i="7"/>
  <c r="I17" i="7"/>
  <c r="C11" i="7"/>
  <c r="K14" i="7"/>
  <c r="O27" i="7"/>
  <c r="O29" i="7"/>
  <c r="H28" i="7"/>
  <c r="M19" i="7"/>
  <c r="I13" i="7"/>
  <c r="Q9" i="7"/>
  <c r="O30" i="7"/>
  <c r="Q28" i="7"/>
  <c r="D22" i="7"/>
  <c r="C33" i="7"/>
  <c r="P20" i="7"/>
  <c r="C14" i="7"/>
  <c r="C26" i="7"/>
  <c r="M18" i="7"/>
  <c r="D21" i="7"/>
  <c r="C21" i="7"/>
  <c r="P33" i="7"/>
  <c r="Q27" i="7"/>
  <c r="P22" i="7"/>
  <c r="O32" i="7"/>
  <c r="Q15" i="7"/>
  <c r="M25" i="7"/>
  <c r="I24" i="7"/>
  <c r="B27" i="7"/>
  <c r="G27" i="7"/>
  <c r="N10" i="7"/>
  <c r="O12" i="7"/>
  <c r="N30" i="7"/>
  <c r="D16" i="7"/>
  <c r="R9" i="7"/>
  <c r="K22" i="7"/>
  <c r="B29" i="7"/>
  <c r="P6" i="7"/>
  <c r="G4" i="7"/>
  <c r="H24" i="7"/>
  <c r="D25" i="7"/>
  <c r="L14" i="7"/>
  <c r="Q17" i="7"/>
  <c r="M13" i="7"/>
  <c r="L22" i="7"/>
  <c r="O6" i="7"/>
  <c r="C7" i="7"/>
  <c r="P18" i="7"/>
  <c r="Q14" i="7"/>
  <c r="R14" i="7"/>
  <c r="C32" i="7"/>
  <c r="H15" i="7"/>
  <c r="P16" i="7"/>
  <c r="K26" i="7"/>
  <c r="M5" i="7"/>
  <c r="D17" i="7"/>
  <c r="M15" i="7"/>
  <c r="N8" i="7"/>
  <c r="M22" i="7"/>
  <c r="I29" i="7"/>
  <c r="P13" i="7"/>
  <c r="M32" i="7"/>
  <c r="I8" i="7"/>
  <c r="Q23" i="7"/>
  <c r="N23" i="7"/>
  <c r="P29" i="7"/>
  <c r="Q24" i="7"/>
  <c r="I23" i="7"/>
  <c r="I9" i="7"/>
  <c r="K11" i="7"/>
  <c r="M10" i="7"/>
  <c r="N27" i="7"/>
  <c r="R12" i="7"/>
  <c r="C12" i="7"/>
  <c r="H4" i="7"/>
  <c r="M12" i="7"/>
  <c r="G26" i="7"/>
  <c r="G25" i="7"/>
  <c r="P9" i="7"/>
  <c r="R28" i="7"/>
  <c r="D8" i="7"/>
  <c r="C6" i="7"/>
  <c r="K10" i="7"/>
  <c r="G12" i="7"/>
  <c r="M26" i="7"/>
  <c r="D28" i="7"/>
  <c r="H10" i="7"/>
  <c r="N32" i="7"/>
  <c r="B9" i="7"/>
  <c r="C8" i="7"/>
  <c r="O15" i="7"/>
  <c r="P12" i="7"/>
  <c r="N19" i="7"/>
  <c r="H5" i="7"/>
  <c r="Q32" i="7"/>
  <c r="I15" i="7"/>
  <c r="L18" i="7"/>
  <c r="N12" i="7"/>
  <c r="N22" i="7"/>
  <c r="G8" i="7"/>
  <c r="K23" i="7"/>
  <c r="C23" i="7"/>
  <c r="C29" i="7"/>
  <c r="N16" i="7"/>
  <c r="L4" i="7"/>
  <c r="R11" i="7"/>
  <c r="L30" i="7"/>
  <c r="K8" i="7"/>
  <c r="B10" i="7"/>
  <c r="C13" i="7"/>
  <c r="O13" i="7"/>
  <c r="O20" i="7"/>
  <c r="P10" i="7"/>
  <c r="H20" i="7"/>
  <c r="B15" i="7"/>
  <c r="H22" i="7"/>
  <c r="K25" i="7"/>
  <c r="B32" i="7"/>
  <c r="G33" i="7"/>
  <c r="I31" i="7"/>
  <c r="N7" i="7"/>
  <c r="Q10" i="7"/>
  <c r="B33" i="7"/>
  <c r="N26" i="7"/>
  <c r="R20" i="7"/>
  <c r="C30" i="7"/>
  <c r="K28" i="7"/>
  <c r="K13" i="7"/>
  <c r="L11" i="7"/>
  <c r="M6" i="7"/>
  <c r="D32" i="7"/>
  <c r="M33" i="7"/>
  <c r="R13" i="7"/>
  <c r="Q4" i="7"/>
  <c r="P8" i="7"/>
  <c r="C20" i="7"/>
  <c r="R24" i="7"/>
  <c r="K12" i="7"/>
  <c r="B5" i="7"/>
  <c r="Q11" i="7"/>
  <c r="B26" i="7"/>
  <c r="K24" i="7"/>
  <c r="M7" i="7"/>
  <c r="I16" i="7"/>
  <c r="O22" i="7"/>
  <c r="M30" i="7"/>
  <c r="P32" i="7"/>
  <c r="I5" i="7"/>
  <c r="N31" i="7"/>
  <c r="Q26" i="7"/>
  <c r="D29" i="7"/>
  <c r="D10" i="3"/>
  <c r="P24" i="7"/>
  <c r="N4" i="7"/>
  <c r="L7" i="7"/>
  <c r="K21" i="7"/>
  <c r="I28" i="7"/>
  <c r="R17" i="7"/>
  <c r="B17" i="7"/>
  <c r="B16" i="7"/>
  <c r="M29" i="7"/>
  <c r="L12" i="7"/>
  <c r="H18" i="7"/>
  <c r="O4" i="7"/>
  <c r="C28" i="7"/>
  <c r="B30" i="7"/>
  <c r="B6" i="7"/>
  <c r="M4" i="7"/>
  <c r="B7" i="7"/>
  <c r="D11" i="7"/>
  <c r="D24" i="7"/>
  <c r="H16" i="7"/>
  <c r="I6" i="7"/>
  <c r="P31" i="7"/>
  <c r="N33" i="7"/>
  <c r="K16" i="7"/>
  <c r="Q25" i="7"/>
  <c r="I25" i="7"/>
  <c r="Q16" i="7"/>
  <c r="N28" i="7"/>
  <c r="L17" i="7"/>
  <c r="R22" i="7"/>
  <c r="G23" i="7"/>
  <c r="R18" i="7"/>
  <c r="B12" i="7"/>
  <c r="I14" i="7"/>
  <c r="I21" i="7"/>
  <c r="L13" i="7"/>
  <c r="H17" i="7"/>
  <c r="B22" i="7"/>
  <c r="H33" i="7"/>
  <c r="D30" i="7"/>
  <c r="R30" i="7"/>
  <c r="B8" i="7"/>
  <c r="Q21" i="7"/>
  <c r="R7" i="7"/>
  <c r="K18" i="7"/>
  <c r="L21" i="7"/>
  <c r="H7" i="7"/>
  <c r="H27" i="13" l="1"/>
  <c r="H27" i="25"/>
  <c r="H27" i="29"/>
  <c r="H27" i="31"/>
  <c r="H27" i="21"/>
  <c r="H27" i="33"/>
  <c r="H27" i="17"/>
  <c r="H27" i="9"/>
  <c r="H27" i="30"/>
  <c r="H27" i="27"/>
  <c r="H27" i="32"/>
  <c r="H27" i="11"/>
  <c r="H27" i="22"/>
  <c r="H27" i="8"/>
  <c r="H27" i="28"/>
  <c r="H27" i="12"/>
  <c r="H27" i="16"/>
  <c r="H27" i="18"/>
  <c r="H27" i="14"/>
  <c r="H27" i="24"/>
  <c r="H27" i="15"/>
  <c r="H27" i="35"/>
  <c r="H27" i="36"/>
  <c r="H27" i="34"/>
  <c r="H27" i="10"/>
  <c r="H27" i="26"/>
  <c r="H27" i="23"/>
  <c r="H27" i="20"/>
  <c r="H27" i="19"/>
  <c r="F15" i="3"/>
  <c r="E15" i="3" s="1"/>
  <c r="F38" i="3"/>
  <c r="F12" i="3"/>
  <c r="F20" i="3"/>
  <c r="F25" i="3"/>
  <c r="F14" i="3"/>
  <c r="F33" i="3"/>
  <c r="F17" i="3"/>
  <c r="F22" i="3"/>
  <c r="F35" i="3"/>
  <c r="F21" i="3"/>
  <c r="F28" i="3"/>
  <c r="F36" i="3"/>
  <c r="F18" i="3"/>
  <c r="F32" i="3"/>
  <c r="F39" i="3"/>
  <c r="F29" i="3"/>
  <c r="F34" i="3"/>
  <c r="F11" i="3"/>
  <c r="F27" i="3"/>
  <c r="F26" i="3"/>
  <c r="F24" i="3"/>
  <c r="F37" i="3"/>
  <c r="F30" i="3"/>
  <c r="F23" i="3"/>
  <c r="F16" i="3"/>
  <c r="F19" i="3"/>
  <c r="F13" i="3"/>
  <c r="F31" i="3"/>
  <c r="J19" i="7"/>
  <c r="J31" i="7"/>
  <c r="J15" i="7"/>
  <c r="J27" i="7"/>
  <c r="J23" i="7"/>
  <c r="J18" i="7"/>
  <c r="J33" i="7"/>
  <c r="J22" i="7"/>
  <c r="J12" i="7"/>
  <c r="J14" i="7"/>
  <c r="J20" i="7"/>
  <c r="J7" i="7"/>
  <c r="J8" i="7"/>
  <c r="J11" i="7"/>
  <c r="J16" i="7"/>
  <c r="J32" i="7"/>
  <c r="J13" i="7"/>
  <c r="J28" i="7"/>
  <c r="J9" i="7"/>
  <c r="J17" i="7"/>
  <c r="J21" i="7"/>
  <c r="J30" i="7"/>
  <c r="A10" i="3"/>
  <c r="C10" i="3"/>
  <c r="B10" i="3"/>
  <c r="J25" i="7"/>
  <c r="J26" i="7"/>
  <c r="J6" i="7"/>
  <c r="J10" i="7"/>
  <c r="J29" i="7"/>
  <c r="J24" i="7"/>
  <c r="J5" i="7"/>
  <c r="B32" i="3"/>
  <c r="B24" i="3"/>
  <c r="B20" i="3"/>
  <c r="B37" i="3"/>
  <c r="B33" i="3"/>
  <c r="B29" i="3"/>
  <c r="B25" i="3"/>
  <c r="B21" i="3"/>
  <c r="B17" i="3"/>
  <c r="B13" i="3"/>
  <c r="B36" i="3"/>
  <c r="B28" i="3"/>
  <c r="B16" i="3"/>
  <c r="B12" i="3"/>
  <c r="B38" i="3"/>
  <c r="B34" i="3"/>
  <c r="B30" i="3"/>
  <c r="B26" i="3"/>
  <c r="B22" i="3"/>
  <c r="B18" i="3"/>
  <c r="B14" i="3"/>
  <c r="B39" i="3"/>
  <c r="B35" i="3"/>
  <c r="B31" i="3"/>
  <c r="B27" i="3"/>
  <c r="B23" i="3"/>
  <c r="B19" i="3"/>
  <c r="B15" i="3"/>
  <c r="B11" i="3"/>
  <c r="A32" i="3"/>
  <c r="A24" i="3"/>
  <c r="A20" i="3"/>
  <c r="A37" i="3"/>
  <c r="A33" i="3"/>
  <c r="A29" i="3"/>
  <c r="A25" i="3"/>
  <c r="A21" i="3"/>
  <c r="A17" i="3"/>
  <c r="A36" i="3"/>
  <c r="A28" i="3"/>
  <c r="A38" i="3"/>
  <c r="A34" i="3"/>
  <c r="A30" i="3"/>
  <c r="A26" i="3"/>
  <c r="A22" i="3"/>
  <c r="A18" i="3"/>
  <c r="A39" i="3"/>
  <c r="A35" i="3"/>
  <c r="A31" i="3"/>
  <c r="A27" i="3"/>
  <c r="A23" i="3"/>
  <c r="A19" i="3"/>
  <c r="A13" i="3"/>
  <c r="A16" i="3"/>
  <c r="A12" i="3"/>
  <c r="A14" i="3"/>
  <c r="A15" i="3"/>
  <c r="A11" i="3"/>
  <c r="F27" i="2"/>
  <c r="G6" i="2"/>
  <c r="B4" i="2"/>
  <c r="B3" i="2"/>
  <c r="H10" i="3"/>
  <c r="F10" i="3" l="1"/>
  <c r="E10" i="3" s="1"/>
  <c r="G27" i="2"/>
  <c r="H27" i="2" s="1"/>
  <c r="J4" i="7" l="1"/>
</calcChain>
</file>

<file path=xl/sharedStrings.xml><?xml version="1.0" encoding="utf-8"?>
<sst xmlns="http://schemas.openxmlformats.org/spreadsheetml/2006/main" count="2402" uniqueCount="352">
  <si>
    <t>Competitive Tendering Record</t>
  </si>
  <si>
    <t>Category of Expenditure</t>
  </si>
  <si>
    <t>Type of Expenditure</t>
  </si>
  <si>
    <t>Item Detail</t>
  </si>
  <si>
    <t>Item Reference</t>
  </si>
  <si>
    <t>Item Value</t>
  </si>
  <si>
    <t>Number of quotes required</t>
  </si>
  <si>
    <t>Advertised on Sell2Wales</t>
  </si>
  <si>
    <t>Quote 2</t>
  </si>
  <si>
    <t>Quote 3</t>
  </si>
  <si>
    <t>Supplier name and address</t>
  </si>
  <si>
    <t>Conflicts of Interest</t>
  </si>
  <si>
    <t>Company Registration Number and VAT Number (if applicable)</t>
  </si>
  <si>
    <t>Date Quote Received</t>
  </si>
  <si>
    <t>Assessment Criteria</t>
  </si>
  <si>
    <t>Reason for Selection / Rejection</t>
  </si>
  <si>
    <t>Date of Selection / Rejection letter</t>
  </si>
  <si>
    <t>Date Record Submitted</t>
  </si>
  <si>
    <t>Copy of 1 quote / invoice</t>
  </si>
  <si>
    <t>Copy of 3 quotes</t>
  </si>
  <si>
    <t>* Please ensure that quotes are comparable i.e. are quoting for the same goods / services and were received around the same time</t>
  </si>
  <si>
    <t>Competitive Tendering Evidence Required - General Guidance</t>
  </si>
  <si>
    <t>Scenarios where further evidence will be required, please submit this information along with your Competitive Tendering Record and quotes etc:</t>
  </si>
  <si>
    <t>You have received less than 3 quotes</t>
  </si>
  <si>
    <t>Scenario</t>
  </si>
  <si>
    <t>Evidence required</t>
  </si>
  <si>
    <t>Choosing to not use the lowest quote</t>
  </si>
  <si>
    <t>Using a Procurement Framework</t>
  </si>
  <si>
    <t>Organsation undertaking the tendering if this is a partner organsation</t>
  </si>
  <si>
    <t>Applicant Name</t>
  </si>
  <si>
    <t xml:space="preserve">Project Title </t>
  </si>
  <si>
    <t>Case ID</t>
  </si>
  <si>
    <t>Date (and method) contacted</t>
  </si>
  <si>
    <t>Food Packaging Machine</t>
  </si>
  <si>
    <t>Record 1</t>
  </si>
  <si>
    <t xml:space="preserve">n/a Sponsor Organisation </t>
  </si>
  <si>
    <t>No</t>
  </si>
  <si>
    <t>Emailed standard specification and request for quote on 01/06/2021</t>
  </si>
  <si>
    <t>None</t>
  </si>
  <si>
    <t>01/07/2021 (see attached quote)</t>
  </si>
  <si>
    <t>02/07/2021 (see attached quote)</t>
  </si>
  <si>
    <t>04/07/2021 (see attached quote</t>
  </si>
  <si>
    <t>Meets Specification
Price</t>
  </si>
  <si>
    <t>Met specification and Cheapest Quote</t>
  </si>
  <si>
    <t>Met specification but not cheapest Quote</t>
  </si>
  <si>
    <t>Has the item been purchased</t>
  </si>
  <si>
    <t>Capital or Revenue</t>
  </si>
  <si>
    <t>Please provide and explanation as to why the cheapest quote was not selected e.g. evidence of the scoring undertaken whilst assessing tenders / quotes.</t>
  </si>
  <si>
    <t>Please provide an explanation as to why the supplier is the only supplier that can be used.  Please provide evidence as to how you have tested the market.</t>
  </si>
  <si>
    <t xml:space="preserve">Please provide a copy of the procurement framework and evidence that the selected supplier is part of that framework
</t>
  </si>
  <si>
    <t>The item is bespoke / specialist and only one supplier can be used</t>
  </si>
  <si>
    <t>CT Panel Decision Required</t>
  </si>
  <si>
    <t>NB these are examples of the type of additional evidence required and further information may be requested by the Competitive Tendering panel if required</t>
  </si>
  <si>
    <t>CRN</t>
  </si>
  <si>
    <t>Quote 1 (SELECTED)</t>
  </si>
  <si>
    <t>Additional Evidence as per guidance tab (narrative) if applicable</t>
  </si>
  <si>
    <t>Capital</t>
  </si>
  <si>
    <t>Date Form Submitted</t>
  </si>
  <si>
    <t>Accommodation</t>
  </si>
  <si>
    <t>Eligible under - Revenue A, Capital B, Both D</t>
  </si>
  <si>
    <t>Building Insurance</t>
  </si>
  <si>
    <t>A</t>
  </si>
  <si>
    <t xml:space="preserve">Building Repairs </t>
  </si>
  <si>
    <t>Cleaning Refuse &amp; Laundry</t>
  </si>
  <si>
    <t>Electricity</t>
  </si>
  <si>
    <t>Gas &amp; Oil</t>
  </si>
  <si>
    <t>Rates</t>
  </si>
  <si>
    <t>Rent</t>
  </si>
  <si>
    <t>Repairs</t>
  </si>
  <si>
    <t>Room Hire</t>
  </si>
  <si>
    <t>Security</t>
  </si>
  <si>
    <t>Water Rates</t>
  </si>
  <si>
    <t>Utilities</t>
  </si>
  <si>
    <t>Administration</t>
  </si>
  <si>
    <t>Central Services</t>
  </si>
  <si>
    <t>Consumables</t>
  </si>
  <si>
    <t>Equipment Leases (margin not eligible)</t>
  </si>
  <si>
    <t>Fax</t>
  </si>
  <si>
    <t>Insurance</t>
  </si>
  <si>
    <t>Journals Reference Books &amp; Publications</t>
  </si>
  <si>
    <t>Mobile Phones</t>
  </si>
  <si>
    <t>Photocopying</t>
  </si>
  <si>
    <t>Postage</t>
  </si>
  <si>
    <t>Stationery</t>
  </si>
  <si>
    <t>Telephone</t>
  </si>
  <si>
    <t>Estates</t>
  </si>
  <si>
    <t>Design &amp; Management</t>
  </si>
  <si>
    <t>D</t>
  </si>
  <si>
    <t>Environment Issues &amp; Improvements</t>
  </si>
  <si>
    <t>Landscaping</t>
  </si>
  <si>
    <t>Preliminaries</t>
  </si>
  <si>
    <t>Buildings</t>
  </si>
  <si>
    <t>B</t>
  </si>
  <si>
    <t>Building Purchase</t>
  </si>
  <si>
    <t>Construction Costs</t>
  </si>
  <si>
    <t>Infrastructure</t>
  </si>
  <si>
    <t>Install Costs</t>
  </si>
  <si>
    <t>Land Purchase up to 10% of project cost</t>
  </si>
  <si>
    <t xml:space="preserve">Leasing of  property  </t>
  </si>
  <si>
    <t>Professional Fees associated with land &amp; building purchase</t>
  </si>
  <si>
    <t>Provision of Services</t>
  </si>
  <si>
    <t>Site Investigation</t>
  </si>
  <si>
    <t>Site Preparation</t>
  </si>
  <si>
    <t>Site Works</t>
  </si>
  <si>
    <t>Turn Key</t>
  </si>
  <si>
    <t>HR</t>
  </si>
  <si>
    <t>Recruitment</t>
  </si>
  <si>
    <t>Training</t>
  </si>
  <si>
    <t>Training Courses</t>
  </si>
  <si>
    <t>Training Materials</t>
  </si>
  <si>
    <t xml:space="preserve">Redundancy </t>
  </si>
  <si>
    <t>Statutory Sick Pay</t>
  </si>
  <si>
    <t>Statutory Maternity Pay</t>
  </si>
  <si>
    <t>ICT</t>
  </si>
  <si>
    <t>Active Telecoms</t>
  </si>
  <si>
    <t>Computer repairs</t>
  </si>
  <si>
    <t>Computer Maintenance</t>
  </si>
  <si>
    <t>Databases</t>
  </si>
  <si>
    <t>E-Commerce Services</t>
  </si>
  <si>
    <t>ICT Consumables</t>
  </si>
  <si>
    <t>ICT Equipment Rental (margin not eligible)</t>
  </si>
  <si>
    <t>Internet Costs</t>
  </si>
  <si>
    <t>Licences</t>
  </si>
  <si>
    <t>Line Rental</t>
  </si>
  <si>
    <t>Passive telecoms</t>
  </si>
  <si>
    <t>Software</t>
  </si>
  <si>
    <t>Software Development</t>
  </si>
  <si>
    <t>Software Licences</t>
  </si>
  <si>
    <t>Software Purchase &amp; Upgrades</t>
  </si>
  <si>
    <t>Support</t>
  </si>
  <si>
    <t>Website Administration</t>
  </si>
  <si>
    <t>Website Costs</t>
  </si>
  <si>
    <t>Hardware Purchase</t>
  </si>
  <si>
    <t>Legal &amp; Professional</t>
  </si>
  <si>
    <t>Accreditation Costs</t>
  </si>
  <si>
    <t>Bank &amp; Payroll Charges</t>
  </si>
  <si>
    <t>Consultancy Fees</t>
  </si>
  <si>
    <t>Cost of Finance</t>
  </si>
  <si>
    <t>Interest Payable</t>
  </si>
  <si>
    <t>Insurance.</t>
  </si>
  <si>
    <t>Procurement Services</t>
  </si>
  <si>
    <t>Legal &amp; Professional Fees</t>
  </si>
  <si>
    <t>Management Fees</t>
  </si>
  <si>
    <t>Subscriptions</t>
  </si>
  <si>
    <t>Studies</t>
  </si>
  <si>
    <t>Acquisitions of patents, licenses, copyrights, trademarks</t>
  </si>
  <si>
    <t>Architect, Engineer &amp; Consultation Fees</t>
  </si>
  <si>
    <t>Professional Fees associated with land &amp; building purchase.</t>
  </si>
  <si>
    <t>Site Surveys</t>
  </si>
  <si>
    <t>Technical Design Costs</t>
  </si>
  <si>
    <t>Marketing &amp; Promotion_</t>
  </si>
  <si>
    <t>Advertising &amp; Promotion</t>
  </si>
  <si>
    <t>Marketing &amp; Promotion</t>
  </si>
  <si>
    <t>Art &amp; Design</t>
  </si>
  <si>
    <t>Business Events</t>
  </si>
  <si>
    <t>Community Activities</t>
  </si>
  <si>
    <t>Conventions</t>
  </si>
  <si>
    <t>Entertainment</t>
  </si>
  <si>
    <t>Events &amp; Awards</t>
  </si>
  <si>
    <t>Exhibitions &amp; Conferences</t>
  </si>
  <si>
    <t>Information &amp; Advice</t>
  </si>
  <si>
    <t>Media Costs</t>
  </si>
  <si>
    <t>Meetings &amp; Conferences</t>
  </si>
  <si>
    <t>Merchandise &amp; Branding</t>
  </si>
  <si>
    <t>Partnership Work</t>
  </si>
  <si>
    <t>PR &amp; Printing</t>
  </si>
  <si>
    <t>Printing Production &amp; Reprographics</t>
  </si>
  <si>
    <t>Publicity</t>
  </si>
  <si>
    <t>Research</t>
  </si>
  <si>
    <t>Translations &amp; Proof Reading</t>
  </si>
  <si>
    <t>Overheads_</t>
  </si>
  <si>
    <t>Overheads</t>
  </si>
  <si>
    <t>Staff</t>
  </si>
  <si>
    <t>Net salary costs</t>
  </si>
  <si>
    <t>Pension contributions</t>
  </si>
  <si>
    <t>Employers National Insurance contributions</t>
  </si>
  <si>
    <t>Contractual Benefits</t>
  </si>
  <si>
    <t>Travel &amp; Transport (used for project staff expense claims)</t>
  </si>
  <si>
    <t>Delivery</t>
  </si>
  <si>
    <t>Fuel</t>
  </si>
  <si>
    <t>Insurance &amp; Tax</t>
  </si>
  <si>
    <t>Mileage</t>
  </si>
  <si>
    <t>Subsistence</t>
  </si>
  <si>
    <t>Travel</t>
  </si>
  <si>
    <t>Hospitality</t>
  </si>
  <si>
    <t>Travel &amp; Subsistence</t>
  </si>
  <si>
    <t>Vehicle Lease (margin not eligible)</t>
  </si>
  <si>
    <t>Vehicle Running Costs</t>
  </si>
  <si>
    <t>Plant Machinery &amp; Other Equipment</t>
  </si>
  <si>
    <t>Fixtures &amp; Fittings</t>
  </si>
  <si>
    <t>Purchase of Plant &amp; Machinery</t>
  </si>
  <si>
    <t>Purchase of Office Equipment</t>
  </si>
  <si>
    <t>Installation costs associated with Fixtures &amp; Fittings purchase</t>
  </si>
  <si>
    <t>Installation costs associated with Plant &amp; Machinery purchase</t>
  </si>
  <si>
    <t>Flat Rate</t>
  </si>
  <si>
    <t xml:space="preserve">Simplified cost fixed at 15% of Total Staff costs </t>
  </si>
  <si>
    <t>Irrecoverable VAT</t>
  </si>
  <si>
    <t>Project cost VAT which the applicant is unable to reclaim</t>
  </si>
  <si>
    <t>TOTAL to match Delivery Profile</t>
  </si>
  <si>
    <t>1 written quote</t>
  </si>
  <si>
    <t>opt1</t>
  </si>
  <si>
    <t>opt2</t>
  </si>
  <si>
    <t>opt3</t>
  </si>
  <si>
    <t>opt4</t>
  </si>
  <si>
    <t>opt5</t>
  </si>
  <si>
    <t>opt6</t>
  </si>
  <si>
    <t>opt7</t>
  </si>
  <si>
    <t>opt8</t>
  </si>
  <si>
    <t>opt9</t>
  </si>
  <si>
    <t>opt10</t>
  </si>
  <si>
    <t>opt11</t>
  </si>
  <si>
    <t>opt12</t>
  </si>
  <si>
    <t>Revenue</t>
  </si>
  <si>
    <t>3 written quotes</t>
  </si>
  <si>
    <t>Public Procurement</t>
  </si>
  <si>
    <t>Actual</t>
  </si>
  <si>
    <t>Revenue - Actual</t>
  </si>
  <si>
    <t>Capital - Actual</t>
  </si>
  <si>
    <t>MIS (under £500 each)</t>
  </si>
  <si>
    <t>In Kind</t>
  </si>
  <si>
    <t>Revenue - In Kind</t>
  </si>
  <si>
    <t>Capital - In Kind</t>
  </si>
  <si>
    <t>Yes</t>
  </si>
  <si>
    <t>TBC</t>
  </si>
  <si>
    <t>Programme</t>
  </si>
  <si>
    <t>Case</t>
  </si>
  <si>
    <t>Lists</t>
  </si>
  <si>
    <t>1. Category of expenditure</t>
  </si>
  <si>
    <t>opt1_</t>
  </si>
  <si>
    <t>Not Required</t>
  </si>
  <si>
    <t>opt2_</t>
  </si>
  <si>
    <t>Yes with 10% Penalty</t>
  </si>
  <si>
    <t>opt3_</t>
  </si>
  <si>
    <t>Yes with 25% Penalty</t>
  </si>
  <si>
    <t>opt4_</t>
  </si>
  <si>
    <t>opt5_</t>
  </si>
  <si>
    <t>opt6_</t>
  </si>
  <si>
    <t>opt7_</t>
  </si>
  <si>
    <t>opt8_</t>
  </si>
  <si>
    <t>opt9_</t>
  </si>
  <si>
    <t>opt10_</t>
  </si>
  <si>
    <t>opt11_</t>
  </si>
  <si>
    <t>opt12_</t>
  </si>
  <si>
    <t>LEADER project</t>
  </si>
  <si>
    <t>Grants</t>
  </si>
  <si>
    <t>Procurement</t>
  </si>
  <si>
    <t>Grants awarded to 3rd parties by Lead Body</t>
  </si>
  <si>
    <t>Overheads (Only direct overheads any apportioned overheads should be claimed under 15% Flat rate)</t>
  </si>
  <si>
    <t xml:space="preserve">Procurement activity </t>
  </si>
  <si>
    <t>Simplified</t>
  </si>
  <si>
    <t>Redundancy, Sickness &amp; Maternity</t>
  </si>
  <si>
    <t>Personal protective Equipment</t>
  </si>
  <si>
    <t>Evaluation, research and strategy</t>
  </si>
  <si>
    <t>Market Research</t>
  </si>
  <si>
    <t>opt13_</t>
  </si>
  <si>
    <t>opt14_</t>
  </si>
  <si>
    <t>opt15_</t>
  </si>
  <si>
    <t>opt16_</t>
  </si>
  <si>
    <t>opt17_</t>
  </si>
  <si>
    <t>opt18_</t>
  </si>
  <si>
    <t>opt19_</t>
  </si>
  <si>
    <t>opt20_</t>
  </si>
  <si>
    <t>opt21_</t>
  </si>
  <si>
    <t>opt22_</t>
  </si>
  <si>
    <t>opt23_</t>
  </si>
  <si>
    <t>opt24_</t>
  </si>
  <si>
    <t>opt25_</t>
  </si>
  <si>
    <t>opt26_</t>
  </si>
  <si>
    <t>7. Procurement Tendering Completed</t>
  </si>
  <si>
    <t>8. Quote 1 (selected)</t>
  </si>
  <si>
    <t>9. Quote 2</t>
  </si>
  <si>
    <t>10. Quote 3</t>
  </si>
  <si>
    <t>2. Type</t>
  </si>
  <si>
    <r>
      <t>3. Item detail
(</t>
    </r>
    <r>
      <rPr>
        <b/>
        <i/>
        <sz val="12"/>
        <rFont val="Arial"/>
        <family val="2"/>
      </rPr>
      <t>free text description of specific item</t>
    </r>
    <r>
      <rPr>
        <b/>
        <sz val="12"/>
        <rFont val="Arial"/>
        <family val="2"/>
      </rPr>
      <t>)</t>
    </r>
  </si>
  <si>
    <t>4. Actual/In Kind/Simplified</t>
  </si>
  <si>
    <t>5. Item Reference</t>
  </si>
  <si>
    <t>6. Item Cost</t>
  </si>
  <si>
    <t>Yes/No/TBC</t>
  </si>
  <si>
    <t>Type</t>
  </si>
  <si>
    <t>Supplier</t>
  </si>
  <si>
    <t>Value</t>
  </si>
  <si>
    <t>Yes/No</t>
  </si>
  <si>
    <t>Record 2</t>
  </si>
  <si>
    <t>Record 3</t>
  </si>
  <si>
    <t>Record 4</t>
  </si>
  <si>
    <t>Record 5</t>
  </si>
  <si>
    <t>Record 6</t>
  </si>
  <si>
    <t>Record 7</t>
  </si>
  <si>
    <t>Record 8</t>
  </si>
  <si>
    <t>Record 9</t>
  </si>
  <si>
    <t>Record 10</t>
  </si>
  <si>
    <t>Record 11</t>
  </si>
  <si>
    <t>Record 12</t>
  </si>
  <si>
    <t>Record 13</t>
  </si>
  <si>
    <t>Record 14</t>
  </si>
  <si>
    <t>Record 15</t>
  </si>
  <si>
    <t>Record 16</t>
  </si>
  <si>
    <t>Record 17</t>
  </si>
  <si>
    <t>Record 18</t>
  </si>
  <si>
    <t>Record 19</t>
  </si>
  <si>
    <t>Record 20</t>
  </si>
  <si>
    <t>Record 21</t>
  </si>
  <si>
    <t>Record 22</t>
  </si>
  <si>
    <t>Record 23</t>
  </si>
  <si>
    <t>Record 24</t>
  </si>
  <si>
    <t>Record 25</t>
  </si>
  <si>
    <t>Record 26</t>
  </si>
  <si>
    <t>Record 27</t>
  </si>
  <si>
    <t>Record 28</t>
  </si>
  <si>
    <t>Record 29</t>
  </si>
  <si>
    <t>Record 30</t>
  </si>
  <si>
    <t>Record Reference</t>
  </si>
  <si>
    <t>Reason</t>
  </si>
  <si>
    <t>Item Reference (On Expenditure Register)</t>
  </si>
  <si>
    <t>Less than 3 Quotes</t>
  </si>
  <si>
    <t>Selected quote is not cheapest</t>
  </si>
  <si>
    <t>Is there coflict of interest?</t>
  </si>
  <si>
    <t>If "Yes", what is the conflict and how has it been mitigated?</t>
  </si>
  <si>
    <t>Conflict of Interest</t>
  </si>
  <si>
    <t>Cheapest quote not Selected</t>
  </si>
  <si>
    <t>Less than 3 quotes obtained</t>
  </si>
  <si>
    <t xml:space="preserve">Conflict of Interest / Cheapest quote not selected </t>
  </si>
  <si>
    <t>Conflict of Interest / Less than 3 quotes obtained</t>
  </si>
  <si>
    <t>Conflict of Interest / Cheapest quote not selected / Less than 3 quotes obtained</t>
  </si>
  <si>
    <t>Cheapest quote not Selected / Less than 3 quotes obtained</t>
  </si>
  <si>
    <t>Referral code</t>
  </si>
  <si>
    <t>Panel Code</t>
  </si>
  <si>
    <t>Register Link</t>
  </si>
  <si>
    <t/>
  </si>
  <si>
    <t>Copy and paste this section only using paste values.</t>
  </si>
  <si>
    <t>You should submit a new template each time you submit Competitive Tendering Information (only include records for the items you are asking us to consider on that occasion)</t>
  </si>
  <si>
    <t>Record - Example</t>
  </si>
  <si>
    <t>This is an example only</t>
  </si>
  <si>
    <t>Record 1 to Record 30</t>
  </si>
  <si>
    <t>Tab</t>
  </si>
  <si>
    <t>What to complete</t>
  </si>
  <si>
    <t>What to complete on the Competitive Tendering Record Tabs</t>
  </si>
  <si>
    <t>Project Details</t>
  </si>
  <si>
    <t>Cost of Quote (exclusive of VAT)</t>
  </si>
  <si>
    <t>A0123456789</t>
  </si>
  <si>
    <t>123456789-001</t>
  </si>
  <si>
    <t>Please provide evidence from your own Procurement Team confirming that you have followed the organisation’s Public Procurement rules.</t>
  </si>
  <si>
    <t>Food Ltd, Colwyn Bay</t>
  </si>
  <si>
    <t>Machines Ltd, Holyhead</t>
  </si>
  <si>
    <t>Packing Ltd, Cardiff</t>
  </si>
  <si>
    <r>
      <t xml:space="preserve">Where an item is valued at &gt;£500 but &lt;£5,000 you must submit </t>
    </r>
    <r>
      <rPr>
        <b/>
        <sz val="12"/>
        <color rgb="FFFF0000"/>
        <rFont val="Arial"/>
        <family val="2"/>
      </rPr>
      <t>(via WEFO Online</t>
    </r>
    <r>
      <rPr>
        <b/>
        <sz val="12"/>
        <color theme="1"/>
        <rFont val="Arial"/>
        <family val="2"/>
      </rPr>
      <t>):</t>
    </r>
  </si>
  <si>
    <r>
      <t xml:space="preserve">Where an item is valued at £5,000 you must submit </t>
    </r>
    <r>
      <rPr>
        <b/>
        <sz val="12"/>
        <color rgb="FFFF0000"/>
        <rFont val="Arial"/>
        <family val="2"/>
      </rPr>
      <t>(via WEFO Online)</t>
    </r>
    <r>
      <rPr>
        <b/>
        <sz val="12"/>
        <color theme="1"/>
        <rFont val="Arial"/>
        <family val="2"/>
      </rPr>
      <t>:</t>
    </r>
  </si>
  <si>
    <t xml:space="preserve">Please complete Applicant Name / Project Title / CRN / Case ID / LEADER Project / Date Form Submitted - this will then auto populate the records where appropriate. </t>
  </si>
  <si>
    <t>Case ID and CRN will auto populate.  Please complete the rest of the record, filling in all relevant boxes.</t>
  </si>
  <si>
    <t>Please provide an explanation as to why less than 3 quotes have been provided - how you have tested the market (along with evidence) etc, this may be via the advert being placed on Sell2Wales. If so please supply evidence of the advert and the number of quotes received (screenshot of the postbox from Sell2Wales evidence of responses received), and evidence of suppliers declining to quote.</t>
  </si>
  <si>
    <t>Competitive Tendering Record for items over £5,000</t>
  </si>
  <si>
    <t>Competitive Tendering Record for items over £500 and under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</si>
</sst>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00"/>
  </numFmts>
  <fonts count="10" x14ac:knownFonts="1">
    <font>
      <sz val="12"/>
      <color theme="1"/>
      <name val="Arial"/>
      <family val="2"/>
    </font>
    <font>
      <sz val="12"/>
      <color rgb="FFFF0000"/>
      <name val="Arial"/>
      <family val="2"/>
    </font>
    <font>
      <b/>
      <sz val="12"/>
      <color theme="1"/>
      <name val="Arial"/>
      <family val="2"/>
    </font>
    <font>
      <sz val="12"/>
      <color theme="1"/>
      <name val="Symbol"/>
      <family val="1"/>
      <charset val="2"/>
    </font>
    <font>
      <b/>
      <sz val="12"/>
      <color rgb="FFFF0000"/>
      <name val="Arial"/>
      <family val="2"/>
    </font>
    <font>
      <b/>
      <u/>
      <sz val="12"/>
      <color theme="1"/>
      <name val="Arial"/>
      <family val="2"/>
    </font>
    <font>
      <b/>
      <sz val="12"/>
      <name val="Arial"/>
      <family val="2"/>
    </font>
    <font>
      <b/>
      <i/>
      <sz val="12"/>
      <name val="Arial"/>
      <family val="2"/>
    </font>
    <font>
      <sz val="12"/>
      <name val="Arial"/>
      <family val="2"/>
    </font>
    <font>
      <u/>
      <sz val="12"/>
      <color theme="10"/>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diagonal/>
    </border>
    <border>
      <left style="thin">
        <color auto="1"/>
      </left>
      <right style="thin">
        <color auto="1"/>
      </right>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9" fillId="0" borderId="0" applyNumberFormat="0" applyFill="0" applyBorder="0" applyAlignment="0" applyProtection="0"/>
  </cellStyleXfs>
  <cellXfs count="155">
    <xf numFmtId="0" fontId="0" fillId="0" borderId="0" xfId="0"/>
    <xf numFmtId="0" fontId="2" fillId="0" borderId="0" xfId="0" applyFont="1"/>
    <xf numFmtId="0" fontId="0" fillId="0" borderId="1" xfId="0" applyBorder="1"/>
    <xf numFmtId="0" fontId="3" fillId="0" borderId="0" xfId="0" applyFont="1" applyAlignment="1">
      <alignment horizontal="left" vertical="center" indent="2"/>
    </xf>
    <xf numFmtId="0" fontId="2" fillId="0" borderId="0" xfId="0" applyFont="1" applyAlignment="1">
      <alignment vertical="center"/>
    </xf>
    <xf numFmtId="0" fontId="0" fillId="0" borderId="0" xfId="0" applyFont="1" applyAlignment="1">
      <alignment horizontal="left" vertical="center" indent="1"/>
    </xf>
    <xf numFmtId="0" fontId="5" fillId="0" borderId="0" xfId="0" applyFont="1"/>
    <xf numFmtId="0" fontId="0" fillId="3" borderId="1" xfId="0" applyFill="1" applyBorder="1"/>
    <xf numFmtId="0" fontId="0" fillId="3" borderId="1" xfId="0" applyFont="1" applyFill="1" applyBorder="1" applyAlignment="1">
      <alignment vertical="center"/>
    </xf>
    <xf numFmtId="0" fontId="0" fillId="0" borderId="1" xfId="0" applyFont="1" applyBorder="1" applyAlignment="1">
      <alignment vertical="center" wrapText="1"/>
    </xf>
    <xf numFmtId="0" fontId="0" fillId="0" borderId="5" xfId="0" applyFont="1" applyBorder="1" applyAlignment="1">
      <alignment horizontal="left" vertical="top" wrapText="1"/>
    </xf>
    <xf numFmtId="0" fontId="0" fillId="7" borderId="1" xfId="0" applyFill="1" applyBorder="1"/>
    <xf numFmtId="0" fontId="6" fillId="8" borderId="14" xfId="0" applyFont="1" applyFill="1" applyBorder="1" applyAlignment="1" applyProtection="1">
      <alignment vertical="top"/>
    </xf>
    <xf numFmtId="0" fontId="0" fillId="0" borderId="0" xfId="0" applyAlignment="1">
      <alignment wrapText="1"/>
    </xf>
    <xf numFmtId="0" fontId="0" fillId="9" borderId="1" xfId="0" applyFill="1" applyBorder="1" applyAlignment="1" applyProtection="1">
      <alignment vertical="top"/>
    </xf>
    <xf numFmtId="0" fontId="0" fillId="9" borderId="1" xfId="0" applyFill="1" applyBorder="1" applyProtection="1"/>
    <xf numFmtId="0" fontId="6" fillId="8" borderId="0" xfId="0" applyFont="1" applyFill="1" applyAlignment="1" applyProtection="1">
      <alignment vertical="top"/>
    </xf>
    <xf numFmtId="0" fontId="0" fillId="9" borderId="5" xfId="0" applyFill="1" applyBorder="1" applyAlignment="1" applyProtection="1">
      <alignment vertical="top"/>
    </xf>
    <xf numFmtId="0" fontId="0" fillId="9" borderId="0" xfId="0" applyFill="1" applyBorder="1" applyAlignment="1" applyProtection="1">
      <alignment vertical="top"/>
    </xf>
    <xf numFmtId="0" fontId="6" fillId="8" borderId="0" xfId="0" applyFont="1" applyFill="1" applyBorder="1" applyAlignment="1" applyProtection="1">
      <alignment vertical="top"/>
    </xf>
    <xf numFmtId="0" fontId="2" fillId="9" borderId="1" xfId="0" applyFont="1" applyFill="1" applyBorder="1" applyAlignment="1" applyProtection="1">
      <alignment vertical="top"/>
    </xf>
    <xf numFmtId="0" fontId="0" fillId="0" borderId="15" xfId="0" applyBorder="1"/>
    <xf numFmtId="0" fontId="0" fillId="0" borderId="16" xfId="0" applyBorder="1"/>
    <xf numFmtId="0" fontId="0" fillId="0" borderId="17" xfId="0" applyBorder="1"/>
    <xf numFmtId="0" fontId="0" fillId="6" borderId="2" xfId="0" applyFill="1" applyBorder="1"/>
    <xf numFmtId="0" fontId="0" fillId="6" borderId="4" xfId="0" applyFill="1" applyBorder="1"/>
    <xf numFmtId="0" fontId="0" fillId="0" borderId="18" xfId="0" applyBorder="1"/>
    <xf numFmtId="0" fontId="0" fillId="0" borderId="19" xfId="0" applyBorder="1"/>
    <xf numFmtId="0" fontId="0" fillId="0" borderId="15" xfId="0" applyFill="1" applyBorder="1" applyAlignment="1" applyProtection="1">
      <alignment vertical="top"/>
    </xf>
    <xf numFmtId="0" fontId="0" fillId="0" borderId="20" xfId="0" applyBorder="1"/>
    <xf numFmtId="0" fontId="0" fillId="0" borderId="21" xfId="0" applyBorder="1"/>
    <xf numFmtId="0" fontId="0" fillId="0" borderId="18" xfId="0" applyFill="1" applyBorder="1" applyAlignment="1" applyProtection="1">
      <alignment vertical="top"/>
    </xf>
    <xf numFmtId="0" fontId="0" fillId="0" borderId="20" xfId="0" applyFill="1" applyBorder="1" applyAlignment="1" applyProtection="1">
      <alignment vertical="top"/>
    </xf>
    <xf numFmtId="0" fontId="0" fillId="0" borderId="22" xfId="0" applyBorder="1"/>
    <xf numFmtId="0" fontId="6" fillId="8" borderId="9" xfId="0" applyFont="1" applyFill="1" applyBorder="1" applyAlignment="1" applyProtection="1">
      <alignment vertical="top" wrapText="1"/>
    </xf>
    <xf numFmtId="0" fontId="0" fillId="9" borderId="0" xfId="0" applyFill="1" applyBorder="1" applyProtection="1"/>
    <xf numFmtId="0" fontId="0" fillId="9" borderId="0" xfId="0" applyFill="1" applyBorder="1" applyAlignment="1" applyProtection="1">
      <alignment vertical="top" wrapText="1"/>
    </xf>
    <xf numFmtId="0" fontId="0" fillId="9" borderId="14" xfId="0" applyFill="1" applyBorder="1" applyAlignment="1" applyProtection="1">
      <alignment vertical="top"/>
    </xf>
    <xf numFmtId="0" fontId="0" fillId="9" borderId="5" xfId="0" applyFill="1" applyBorder="1" applyAlignment="1" applyProtection="1">
      <alignment vertical="top" wrapText="1"/>
    </xf>
    <xf numFmtId="0" fontId="0" fillId="0" borderId="0" xfId="0" applyFill="1" applyBorder="1" applyAlignment="1" applyProtection="1">
      <protection hidden="1"/>
    </xf>
    <xf numFmtId="0" fontId="6" fillId="0" borderId="0" xfId="0" applyFont="1" applyFill="1" applyBorder="1" applyAlignment="1" applyProtection="1">
      <alignment vertical="top"/>
      <protection hidden="1"/>
    </xf>
    <xf numFmtId="0" fontId="0" fillId="0" borderId="0" xfId="0" applyFill="1" applyBorder="1" applyProtection="1">
      <protection hidden="1"/>
    </xf>
    <xf numFmtId="0" fontId="0" fillId="0" borderId="0" xfId="0" quotePrefix="1"/>
    <xf numFmtId="0" fontId="6" fillId="7" borderId="23" xfId="0" applyFont="1" applyFill="1" applyBorder="1" applyAlignment="1" applyProtection="1">
      <alignment vertical="top" wrapText="1"/>
      <protection hidden="1"/>
    </xf>
    <xf numFmtId="0" fontId="2" fillId="7" borderId="0" xfId="0" applyFont="1" applyFill="1" applyBorder="1" applyAlignment="1" applyProtection="1">
      <alignment vertical="top"/>
      <protection hidden="1"/>
    </xf>
    <xf numFmtId="0" fontId="6" fillId="7" borderId="10" xfId="0" applyFont="1" applyFill="1" applyBorder="1" applyAlignment="1" applyProtection="1">
      <alignment horizontal="centerContinuous" vertical="top" wrapText="1"/>
      <protection hidden="1"/>
    </xf>
    <xf numFmtId="0" fontId="8" fillId="7" borderId="10" xfId="0" applyFont="1" applyFill="1" applyBorder="1" applyAlignment="1" applyProtection="1">
      <alignment horizontal="centerContinuous" vertical="top" wrapText="1"/>
      <protection hidden="1"/>
    </xf>
    <xf numFmtId="0" fontId="6" fillId="7" borderId="24" xfId="0" applyFont="1" applyFill="1" applyBorder="1" applyAlignment="1" applyProtection="1">
      <alignment vertical="top" wrapText="1"/>
      <protection hidden="1"/>
    </xf>
    <xf numFmtId="0" fontId="2" fillId="7" borderId="24" xfId="0" applyFont="1" applyFill="1" applyBorder="1" applyAlignment="1" applyProtection="1">
      <alignment horizontal="center" vertical="top" wrapText="1"/>
      <protection hidden="1"/>
    </xf>
    <xf numFmtId="0" fontId="2" fillId="7" borderId="25" xfId="0" applyFont="1" applyFill="1" applyBorder="1" applyAlignment="1" applyProtection="1">
      <alignment horizontal="center" vertical="top" wrapText="1"/>
      <protection hidden="1"/>
    </xf>
    <xf numFmtId="0" fontId="2" fillId="7" borderId="26" xfId="0" applyFont="1" applyFill="1" applyBorder="1" applyAlignment="1" applyProtection="1">
      <alignment horizontal="center" vertical="top" wrapText="1"/>
      <protection hidden="1"/>
    </xf>
    <xf numFmtId="0" fontId="2" fillId="7" borderId="5" xfId="0" applyFont="1" applyFill="1" applyBorder="1" applyAlignment="1" applyProtection="1">
      <alignment horizontal="center" vertical="top" wrapText="1"/>
      <protection hidden="1"/>
    </xf>
    <xf numFmtId="0" fontId="2" fillId="7" borderId="9" xfId="0" applyFont="1" applyFill="1" applyBorder="1" applyAlignment="1" applyProtection="1">
      <alignment horizontal="center" vertical="top" wrapText="1"/>
      <protection hidden="1"/>
    </xf>
    <xf numFmtId="0" fontId="2" fillId="7" borderId="1" xfId="0" applyFont="1" applyFill="1" applyBorder="1" applyAlignment="1" applyProtection="1">
      <alignment horizontal="center" vertical="top" wrapText="1"/>
      <protection hidden="1"/>
    </xf>
    <xf numFmtId="0" fontId="0" fillId="2" borderId="7" xfId="0" applyFill="1" applyBorder="1" applyAlignment="1" applyProtection="1">
      <alignment horizontal="centerContinuous" wrapText="1"/>
      <protection hidden="1"/>
    </xf>
    <xf numFmtId="0" fontId="0" fillId="2" borderId="13" xfId="0" applyFill="1" applyBorder="1" applyAlignment="1" applyProtection="1">
      <alignment horizontal="centerContinuous" wrapText="1"/>
      <protection hidden="1"/>
    </xf>
    <xf numFmtId="0" fontId="0" fillId="0" borderId="0" xfId="0" applyProtection="1"/>
    <xf numFmtId="0" fontId="0" fillId="5" borderId="1" xfId="0" applyFill="1" applyBorder="1" applyProtection="1"/>
    <xf numFmtId="0" fontId="0" fillId="5" borderId="1" xfId="0" applyFill="1" applyBorder="1" applyAlignment="1" applyProtection="1">
      <alignment wrapText="1"/>
    </xf>
    <xf numFmtId="0" fontId="0" fillId="0" borderId="1" xfId="0" applyFill="1" applyBorder="1" applyAlignment="1" applyProtection="1">
      <alignment horizontal="left"/>
    </xf>
    <xf numFmtId="0" fontId="0" fillId="0" borderId="0" xfId="0" applyBorder="1" applyProtection="1"/>
    <xf numFmtId="0" fontId="0" fillId="0" borderId="0" xfId="0" applyFill="1" applyBorder="1" applyAlignment="1" applyProtection="1">
      <alignment horizontal="left"/>
    </xf>
    <xf numFmtId="0" fontId="0" fillId="4" borderId="0" xfId="0" applyFill="1" applyBorder="1" applyProtection="1"/>
    <xf numFmtId="0" fontId="0" fillId="5" borderId="11" xfId="0" applyFill="1" applyBorder="1" applyProtection="1"/>
    <xf numFmtId="0" fontId="0" fillId="5" borderId="12" xfId="0" applyFill="1" applyBorder="1" applyProtection="1"/>
    <xf numFmtId="0" fontId="0" fillId="0" borderId="1" xfId="0" applyFill="1" applyBorder="1" applyAlignment="1" applyProtection="1">
      <protection locked="0"/>
    </xf>
    <xf numFmtId="0" fontId="0" fillId="0" borderId="1" xfId="0" applyFill="1" applyBorder="1" applyAlignment="1" applyProtection="1">
      <alignment horizontal="left"/>
      <protection locked="0"/>
    </xf>
    <xf numFmtId="0" fontId="0" fillId="0" borderId="1" xfId="0" applyFill="1" applyBorder="1" applyAlignment="1" applyProtection="1">
      <alignment horizontal="left" wrapText="1"/>
      <protection locked="0"/>
    </xf>
    <xf numFmtId="0" fontId="0" fillId="7" borderId="1" xfId="0" applyFill="1" applyBorder="1" applyAlignment="1">
      <alignment wrapText="1"/>
    </xf>
    <xf numFmtId="0" fontId="0" fillId="0" borderId="0" xfId="0" applyNumberFormat="1" applyProtection="1"/>
    <xf numFmtId="0" fontId="0" fillId="0" borderId="0" xfId="0" applyAlignment="1">
      <alignment horizontal="left"/>
    </xf>
    <xf numFmtId="0" fontId="0" fillId="0" borderId="1" xfId="0" applyFill="1" applyBorder="1" applyAlignment="1" applyProtection="1"/>
    <xf numFmtId="0" fontId="0" fillId="0" borderId="7" xfId="0" applyFill="1" applyBorder="1" applyAlignment="1" applyProtection="1"/>
    <xf numFmtId="0" fontId="0" fillId="0" borderId="13" xfId="0" applyFill="1" applyBorder="1" applyAlignment="1" applyProtection="1"/>
    <xf numFmtId="0" fontId="0" fillId="0" borderId="1" xfId="0" applyFill="1" applyBorder="1" applyAlignment="1" applyProtection="1">
      <alignment horizontal="left" wrapText="1"/>
    </xf>
    <xf numFmtId="0" fontId="0" fillId="0" borderId="23" xfId="0" applyFill="1" applyBorder="1" applyAlignment="1" applyProtection="1">
      <alignment horizontal="left" wrapText="1"/>
    </xf>
    <xf numFmtId="14" fontId="0" fillId="0" borderId="1" xfId="0" applyNumberFormat="1" applyFill="1" applyBorder="1" applyAlignment="1" applyProtection="1">
      <alignment horizontal="left"/>
    </xf>
    <xf numFmtId="0" fontId="0" fillId="0" borderId="0" xfId="0" applyFill="1" applyBorder="1" applyAlignment="1" applyProtection="1">
      <alignment horizontal="left" wrapText="1"/>
    </xf>
    <xf numFmtId="6" fontId="0" fillId="0" borderId="1" xfId="0" applyNumberFormat="1" applyFill="1" applyBorder="1" applyAlignment="1" applyProtection="1">
      <alignment horizontal="left"/>
    </xf>
    <xf numFmtId="14" fontId="0" fillId="0" borderId="1" xfId="0" applyNumberFormat="1" applyFill="1" applyBorder="1" applyAlignment="1" applyProtection="1">
      <alignment horizontal="left" wrapText="1"/>
      <protection locked="0"/>
    </xf>
    <xf numFmtId="0" fontId="9" fillId="0" borderId="0" xfId="1"/>
    <xf numFmtId="0" fontId="0" fillId="0" borderId="0" xfId="0" quotePrefix="1" applyProtection="1"/>
    <xf numFmtId="0" fontId="0" fillId="2" borderId="1" xfId="0" applyFill="1" applyBorder="1" applyAlignment="1" applyProtection="1">
      <alignment wrapText="1"/>
      <protection hidden="1"/>
    </xf>
    <xf numFmtId="0" fontId="0" fillId="2" borderId="6" xfId="0" applyFill="1" applyBorder="1" applyAlignment="1" applyProtection="1">
      <alignment horizontal="centerContinuous" wrapText="1"/>
      <protection hidden="1"/>
    </xf>
    <xf numFmtId="44" fontId="0" fillId="2" borderId="1" xfId="0" applyNumberFormat="1" applyFill="1" applyBorder="1" applyAlignment="1" applyProtection="1">
      <alignment wrapText="1"/>
      <protection hidden="1"/>
    </xf>
    <xf numFmtId="8" fontId="0" fillId="2" borderId="1" xfId="0" applyNumberFormat="1" applyFill="1" applyBorder="1" applyAlignment="1" applyProtection="1">
      <alignment wrapText="1"/>
      <protection hidden="1"/>
    </xf>
    <xf numFmtId="0" fontId="0" fillId="2" borderId="6" xfId="0" applyFill="1" applyBorder="1" applyAlignment="1" applyProtection="1">
      <alignment wrapText="1"/>
      <protection hidden="1"/>
    </xf>
    <xf numFmtId="0" fontId="0" fillId="2" borderId="15" xfId="0" applyFill="1" applyBorder="1" applyAlignment="1" applyProtection="1">
      <alignment wrapText="1"/>
      <protection hidden="1"/>
    </xf>
    <xf numFmtId="8" fontId="0" fillId="2" borderId="16" xfId="0" applyNumberFormat="1" applyFill="1" applyBorder="1" applyAlignment="1" applyProtection="1">
      <alignment wrapText="1"/>
      <protection hidden="1"/>
    </xf>
    <xf numFmtId="0" fontId="0" fillId="2" borderId="16" xfId="0" applyFill="1" applyBorder="1" applyAlignment="1" applyProtection="1">
      <alignment wrapText="1"/>
      <protection hidden="1"/>
    </xf>
    <xf numFmtId="44" fontId="0" fillId="2" borderId="16" xfId="0" applyNumberFormat="1" applyFill="1" applyBorder="1" applyAlignment="1" applyProtection="1">
      <alignment wrapText="1"/>
      <protection hidden="1"/>
    </xf>
    <xf numFmtId="0" fontId="0" fillId="2" borderId="17" xfId="0" applyFill="1" applyBorder="1" applyAlignment="1" applyProtection="1">
      <alignment wrapText="1"/>
      <protection hidden="1"/>
    </xf>
    <xf numFmtId="0" fontId="0" fillId="2" borderId="18" xfId="0" applyFill="1" applyBorder="1" applyAlignment="1" applyProtection="1">
      <alignment wrapText="1"/>
      <protection hidden="1"/>
    </xf>
    <xf numFmtId="0" fontId="0" fillId="2" borderId="19" xfId="0" applyFill="1" applyBorder="1" applyAlignment="1" applyProtection="1">
      <alignment wrapText="1"/>
      <protection hidden="1"/>
    </xf>
    <xf numFmtId="0" fontId="0" fillId="2" borderId="20" xfId="0" applyFill="1" applyBorder="1" applyAlignment="1" applyProtection="1">
      <alignment wrapText="1"/>
      <protection hidden="1"/>
    </xf>
    <xf numFmtId="8" fontId="0" fillId="2" borderId="21" xfId="0" applyNumberFormat="1" applyFill="1" applyBorder="1" applyAlignment="1" applyProtection="1">
      <alignment wrapText="1"/>
      <protection hidden="1"/>
    </xf>
    <xf numFmtId="0" fontId="0" fillId="2" borderId="21" xfId="0" applyFill="1" applyBorder="1" applyAlignment="1" applyProtection="1">
      <alignment wrapText="1"/>
      <protection hidden="1"/>
    </xf>
    <xf numFmtId="44" fontId="0" fillId="2" borderId="21" xfId="0" applyNumberFormat="1" applyFill="1" applyBorder="1" applyAlignment="1" applyProtection="1">
      <alignment wrapText="1"/>
      <protection hidden="1"/>
    </xf>
    <xf numFmtId="0" fontId="0" fillId="2" borderId="22" xfId="0" applyFill="1" applyBorder="1" applyAlignment="1" applyProtection="1">
      <alignment wrapText="1"/>
      <protection hidden="1"/>
    </xf>
    <xf numFmtId="14" fontId="0" fillId="2" borderId="1" xfId="0" applyNumberFormat="1" applyFill="1" applyBorder="1" applyProtection="1">
      <protection hidden="1"/>
    </xf>
    <xf numFmtId="0" fontId="9" fillId="2" borderId="1" xfId="1" applyFill="1" applyBorder="1" applyProtection="1">
      <protection hidden="1"/>
    </xf>
    <xf numFmtId="0" fontId="0" fillId="2" borderId="1" xfId="0" applyNumberFormat="1" applyFill="1" applyBorder="1" applyProtection="1">
      <protection hidden="1"/>
    </xf>
    <xf numFmtId="164" fontId="0" fillId="2" borderId="1" xfId="0" applyNumberFormat="1" applyFill="1" applyBorder="1" applyProtection="1">
      <protection hidden="1"/>
    </xf>
    <xf numFmtId="0" fontId="0" fillId="2" borderId="1" xfId="0" applyFill="1" applyBorder="1" applyProtection="1">
      <protection hidden="1"/>
    </xf>
    <xf numFmtId="0" fontId="0" fillId="0" borderId="1" xfId="0" applyBorder="1" applyAlignment="1">
      <alignment wrapText="1"/>
    </xf>
    <xf numFmtId="0" fontId="0" fillId="4" borderId="1" xfId="0" applyFill="1" applyBorder="1" applyAlignment="1" applyProtection="1">
      <alignment horizontal="center"/>
      <protection locked="0"/>
    </xf>
    <xf numFmtId="14" fontId="0" fillId="4" borderId="1" xfId="0" applyNumberFormat="1" applyFill="1" applyBorder="1" applyAlignment="1" applyProtection="1">
      <alignment horizontal="center"/>
      <protection locked="0"/>
    </xf>
    <xf numFmtId="0" fontId="0" fillId="10" borderId="0" xfId="0" applyFill="1"/>
    <xf numFmtId="0" fontId="0" fillId="0" borderId="1" xfId="0" applyFill="1" applyBorder="1" applyAlignment="1" applyProtection="1">
      <alignment horizontal="left"/>
      <protection locked="0"/>
    </xf>
    <xf numFmtId="0" fontId="0" fillId="0" borderId="5" xfId="0" applyFont="1" applyBorder="1" applyAlignment="1">
      <alignment vertical="center" wrapText="1"/>
    </xf>
    <xf numFmtId="0" fontId="0" fillId="0" borderId="5" xfId="0" applyBorder="1" applyAlignment="1">
      <alignment vertical="center" wrapText="1"/>
    </xf>
    <xf numFmtId="0" fontId="0" fillId="0" borderId="8" xfId="0" applyFont="1" applyBorder="1" applyAlignment="1">
      <alignment vertical="center" wrapText="1"/>
    </xf>
    <xf numFmtId="0" fontId="0" fillId="0" borderId="10" xfId="0" applyBorder="1" applyAlignment="1">
      <alignment horizontal="left" vertical="top" wrapText="1"/>
    </xf>
    <xf numFmtId="0" fontId="1" fillId="0" borderId="1" xfId="0" applyFont="1" applyBorder="1" applyAlignment="1">
      <alignment wrapText="1"/>
    </xf>
    <xf numFmtId="0" fontId="3" fillId="0" borderId="8" xfId="0" applyFont="1" applyBorder="1" applyAlignment="1">
      <alignment horizontal="left" vertical="center" wrapText="1"/>
    </xf>
    <xf numFmtId="6" fontId="0" fillId="0" borderId="1" xfId="0" applyNumberFormat="1" applyFill="1" applyBorder="1" applyAlignment="1" applyProtection="1">
      <alignment horizontal="left" wrapText="1"/>
      <protection locked="0"/>
    </xf>
    <xf numFmtId="0" fontId="0" fillId="2" borderId="0" xfId="0" applyFill="1" applyProtection="1"/>
    <xf numFmtId="0" fontId="0" fillId="2" borderId="23" xfId="0" applyFill="1" applyBorder="1" applyAlignment="1" applyProtection="1">
      <alignment horizontal="left" wrapText="1"/>
    </xf>
    <xf numFmtId="0" fontId="0" fillId="2" borderId="0" xfId="0" applyFill="1" applyBorder="1" applyAlignment="1" applyProtection="1">
      <alignment horizontal="left" wrapText="1"/>
    </xf>
    <xf numFmtId="0" fontId="0" fillId="2" borderId="0" xfId="0" applyNumberFormat="1" applyFill="1" applyProtection="1"/>
    <xf numFmtId="0" fontId="0" fillId="2" borderId="7" xfId="0" applyFill="1" applyBorder="1" applyAlignment="1" applyProtection="1">
      <protection locked="0"/>
    </xf>
    <xf numFmtId="0" fontId="0" fillId="2" borderId="13" xfId="0" applyFill="1" applyBorder="1" applyAlignment="1" applyProtection="1">
      <protection locked="0"/>
    </xf>
    <xf numFmtId="0" fontId="0" fillId="2" borderId="0" xfId="0" applyFill="1" applyBorder="1" applyProtection="1"/>
    <xf numFmtId="0" fontId="0" fillId="2" borderId="0" xfId="0" applyFill="1" applyBorder="1" applyAlignment="1" applyProtection="1">
      <alignment horizontal="left"/>
    </xf>
    <xf numFmtId="0" fontId="0" fillId="0" borderId="8" xfId="0" applyFill="1" applyBorder="1" applyAlignment="1" applyProtection="1">
      <alignment horizontal="left"/>
      <protection locked="0"/>
    </xf>
    <xf numFmtId="0" fontId="0" fillId="5" borderId="0" xfId="0" applyFill="1" applyProtection="1"/>
    <xf numFmtId="0" fontId="1" fillId="2" borderId="0" xfId="0" applyFont="1" applyFill="1" applyProtection="1"/>
    <xf numFmtId="0" fontId="0" fillId="11" borderId="0" xfId="0" applyFill="1"/>
    <xf numFmtId="0" fontId="0" fillId="0" borderId="9" xfId="0" applyBorder="1" applyAlignment="1">
      <alignment horizontal="left" vertical="top" wrapText="1"/>
    </xf>
    <xf numFmtId="0" fontId="0" fillId="0" borderId="10" xfId="0" applyBorder="1" applyAlignment="1">
      <alignment horizontal="left" vertical="top" wrapText="1"/>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0" fillId="2" borderId="13" xfId="0" applyFill="1" applyBorder="1" applyAlignment="1" applyProtection="1">
      <alignment horizontal="center"/>
    </xf>
    <xf numFmtId="0" fontId="0" fillId="0" borderId="1" xfId="0" applyFill="1" applyBorder="1" applyAlignment="1" applyProtection="1">
      <alignment horizontal="center"/>
    </xf>
    <xf numFmtId="0" fontId="0" fillId="0" borderId="1" xfId="0" applyFill="1" applyBorder="1" applyAlignment="1" applyProtection="1">
      <alignment horizontal="left"/>
    </xf>
    <xf numFmtId="0" fontId="2" fillId="5" borderId="2" xfId="0" applyFont="1" applyFill="1" applyBorder="1" applyAlignment="1" applyProtection="1">
      <alignment horizontal="center"/>
    </xf>
    <xf numFmtId="0" fontId="2" fillId="5" borderId="3" xfId="0" applyFont="1" applyFill="1" applyBorder="1" applyAlignment="1" applyProtection="1">
      <alignment horizontal="center"/>
    </xf>
    <xf numFmtId="0" fontId="2" fillId="5" borderId="4" xfId="0" applyFont="1" applyFill="1" applyBorder="1" applyAlignment="1" applyProtection="1">
      <alignment horizontal="center"/>
    </xf>
    <xf numFmtId="0" fontId="0" fillId="2" borderId="6" xfId="0" applyFill="1" applyBorder="1" applyAlignment="1" applyProtection="1">
      <alignment horizontal="left"/>
    </xf>
    <xf numFmtId="0" fontId="0" fillId="2" borderId="7" xfId="0" applyFill="1" applyBorder="1" applyAlignment="1" applyProtection="1">
      <alignment horizontal="left"/>
    </xf>
    <xf numFmtId="0" fontId="0" fillId="2" borderId="13" xfId="0" applyFill="1" applyBorder="1" applyAlignment="1" applyProtection="1">
      <alignment horizontal="left"/>
    </xf>
    <xf numFmtId="6" fontId="0" fillId="0" borderId="1" xfId="0" applyNumberFormat="1" applyFill="1" applyBorder="1" applyAlignment="1" applyProtection="1">
      <alignment horizontal="left"/>
    </xf>
    <xf numFmtId="0" fontId="0" fillId="0" borderId="7" xfId="0" applyBorder="1" applyAlignment="1" applyProtection="1">
      <alignment horizontal="left"/>
    </xf>
    <xf numFmtId="0" fontId="0" fillId="0" borderId="13" xfId="0" applyBorder="1" applyAlignment="1" applyProtection="1">
      <alignment horizontal="left"/>
    </xf>
    <xf numFmtId="0" fontId="0" fillId="0" borderId="1" xfId="0" applyFill="1" applyBorder="1" applyAlignment="1" applyProtection="1">
      <alignment horizontal="left"/>
      <protection locked="0"/>
    </xf>
    <xf numFmtId="6" fontId="0" fillId="0" borderId="1" xfId="0" applyNumberFormat="1" applyFill="1" applyBorder="1" applyAlignment="1" applyProtection="1">
      <alignment horizontal="left"/>
      <protection locked="0"/>
    </xf>
    <xf numFmtId="0" fontId="0" fillId="0" borderId="1" xfId="0" applyFill="1" applyBorder="1" applyAlignment="1" applyProtection="1">
      <alignment horizontal="center" wrapText="1"/>
      <protection locked="0"/>
    </xf>
    <xf numFmtId="0" fontId="0" fillId="2" borderId="6"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0" borderId="7" xfId="0" applyBorder="1" applyAlignment="1" applyProtection="1">
      <alignment horizontal="left"/>
      <protection locked="0"/>
    </xf>
    <xf numFmtId="0" fontId="0" fillId="0" borderId="13" xfId="0" applyBorder="1" applyAlignment="1" applyProtection="1">
      <alignment horizontal="left"/>
      <protection locked="0"/>
    </xf>
    <xf numFmtId="0" fontId="2" fillId="7" borderId="7" xfId="0" applyFont="1" applyFill="1" applyBorder="1" applyAlignment="1" applyProtection="1">
      <alignment horizontal="center" vertical="top" wrapText="1"/>
      <protection hidden="1"/>
    </xf>
    <xf numFmtId="0" fontId="2" fillId="7" borderId="13" xfId="0" applyFont="1" applyFill="1" applyBorder="1" applyAlignment="1" applyProtection="1">
      <alignment horizontal="center" vertical="top" wrapText="1"/>
      <protection hidden="1"/>
    </xf>
    <xf numFmtId="0" fontId="2" fillId="7" borderId="6" xfId="0" applyFont="1" applyFill="1" applyBorder="1" applyAlignment="1" applyProtection="1">
      <alignment horizontal="center" vertical="top" wrapText="1"/>
      <protection hidden="1"/>
    </xf>
  </cellXfs>
  <cellStyles count="2">
    <cellStyle name="Hyperlink" xfId="1" builtinId="8"/>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1"/>
  <sheetViews>
    <sheetView tabSelected="1" workbookViewId="0">
      <selection activeCell="A8" sqref="A8"/>
    </sheetView>
  </sheetViews>
  <sheetFormatPr defaultRowHeight="15.5" x14ac:dyDescent="0.35"/>
  <cols>
    <col min="1" max="1" width="53.23046875" customWidth="1"/>
    <col min="2" max="2" width="122.84375" customWidth="1"/>
  </cols>
  <sheetData>
    <row r="1" spans="1:2" x14ac:dyDescent="0.35">
      <c r="A1" s="6" t="s">
        <v>21</v>
      </c>
    </row>
    <row r="3" spans="1:2" x14ac:dyDescent="0.35">
      <c r="A3" s="4" t="s">
        <v>345</v>
      </c>
    </row>
    <row r="4" spans="1:2" x14ac:dyDescent="0.35">
      <c r="A4" s="127" t="s">
        <v>351</v>
      </c>
    </row>
    <row r="5" spans="1:2" x14ac:dyDescent="0.35">
      <c r="A5" t="s">
        <v>18</v>
      </c>
    </row>
    <row r="7" spans="1:2" x14ac:dyDescent="0.35">
      <c r="A7" s="1" t="s">
        <v>346</v>
      </c>
    </row>
    <row r="8" spans="1:2" x14ac:dyDescent="0.35">
      <c r="A8" s="127" t="s">
        <v>350</v>
      </c>
    </row>
    <row r="9" spans="1:2" x14ac:dyDescent="0.35">
      <c r="A9" t="s">
        <v>19</v>
      </c>
    </row>
    <row r="10" spans="1:2" x14ac:dyDescent="0.35">
      <c r="A10" t="s">
        <v>20</v>
      </c>
    </row>
    <row r="12" spans="1:2" x14ac:dyDescent="0.35">
      <c r="A12" s="1" t="s">
        <v>22</v>
      </c>
    </row>
    <row r="13" spans="1:2" x14ac:dyDescent="0.35">
      <c r="A13" t="s">
        <v>52</v>
      </c>
      <c r="B13" s="5"/>
    </row>
    <row r="14" spans="1:2" x14ac:dyDescent="0.35">
      <c r="B14" s="5"/>
    </row>
    <row r="15" spans="1:2" x14ac:dyDescent="0.35">
      <c r="A15" s="7" t="s">
        <v>24</v>
      </c>
      <c r="B15" s="8" t="s">
        <v>25</v>
      </c>
    </row>
    <row r="16" spans="1:2" ht="46.5" customHeight="1" x14ac:dyDescent="0.35">
      <c r="A16" s="104" t="s">
        <v>23</v>
      </c>
      <c r="B16" s="9" t="s">
        <v>349</v>
      </c>
    </row>
    <row r="17" spans="1:2" ht="31" x14ac:dyDescent="0.35">
      <c r="A17" s="104" t="s">
        <v>50</v>
      </c>
      <c r="B17" s="109" t="s">
        <v>48</v>
      </c>
    </row>
    <row r="18" spans="1:2" ht="31" x14ac:dyDescent="0.35">
      <c r="A18" s="104" t="s">
        <v>26</v>
      </c>
      <c r="B18" s="110" t="s">
        <v>47</v>
      </c>
    </row>
    <row r="19" spans="1:2" ht="17.25" customHeight="1" x14ac:dyDescent="0.35">
      <c r="A19" s="128" t="s">
        <v>27</v>
      </c>
      <c r="B19" s="10" t="s">
        <v>49</v>
      </c>
    </row>
    <row r="20" spans="1:2" x14ac:dyDescent="0.35">
      <c r="A20" s="129"/>
      <c r="B20" s="111" t="s">
        <v>341</v>
      </c>
    </row>
    <row r="21" spans="1:2" x14ac:dyDescent="0.35">
      <c r="A21" s="112"/>
      <c r="B21" s="111"/>
    </row>
    <row r="22" spans="1:2" x14ac:dyDescent="0.35">
      <c r="A22" s="113"/>
      <c r="B22" s="114"/>
    </row>
    <row r="23" spans="1:2" x14ac:dyDescent="0.35">
      <c r="B23" s="3"/>
    </row>
    <row r="24" spans="1:2" x14ac:dyDescent="0.35">
      <c r="A24" s="6" t="s">
        <v>336</v>
      </c>
      <c r="B24" s="3"/>
    </row>
    <row r="25" spans="1:2" x14ac:dyDescent="0.35">
      <c r="A25" s="6"/>
      <c r="B25" s="3"/>
    </row>
    <row r="26" spans="1:2" x14ac:dyDescent="0.35">
      <c r="A26" t="s">
        <v>330</v>
      </c>
      <c r="B26" s="3"/>
    </row>
    <row r="27" spans="1:2" x14ac:dyDescent="0.35">
      <c r="B27" s="3"/>
    </row>
    <row r="28" spans="1:2" x14ac:dyDescent="0.35">
      <c r="A28" s="7" t="s">
        <v>334</v>
      </c>
      <c r="B28" s="8" t="s">
        <v>335</v>
      </c>
    </row>
    <row r="29" spans="1:2" x14ac:dyDescent="0.35">
      <c r="A29" s="2" t="s">
        <v>331</v>
      </c>
      <c r="B29" s="2" t="s">
        <v>332</v>
      </c>
    </row>
    <row r="30" spans="1:2" ht="28.5" customHeight="1" x14ac:dyDescent="0.35">
      <c r="A30" s="2" t="s">
        <v>337</v>
      </c>
      <c r="B30" s="104" t="s">
        <v>347</v>
      </c>
    </row>
    <row r="31" spans="1:2" x14ac:dyDescent="0.35">
      <c r="A31" s="2" t="s">
        <v>333</v>
      </c>
      <c r="B31" s="2" t="s">
        <v>348</v>
      </c>
    </row>
  </sheetData>
  <mergeCells count="1">
    <mergeCell ref="A19:A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09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900-000001000000}">
          <x14:formula1>
            <xm:f>Data!$F$23:$F$24</xm:f>
          </x14:formula1>
          <xm:sqref>B19:D19</xm:sqref>
        </x14:dataValidation>
        <x14:dataValidation type="list" allowBlank="1" showInputMessage="1" showErrorMessage="1" xr:uid="{00000000-0002-0000-0900-000002000000}">
          <x14:formula1>
            <xm:f>Data!$F$17:$F$19</xm:f>
          </x14:formula1>
          <xm:sqref>B12</xm:sqref>
        </x14:dataValidation>
        <x14:dataValidation type="list" allowBlank="1" showInputMessage="1" showErrorMessage="1" xr:uid="{00000000-0002-0000-0900-000003000000}">
          <x14:formula1>
            <xm:f>IF('List of Records Submitted'!$B$6="Yes",LEADER!$L$4:$L$5,Data!$E$2:$E$3)</xm:f>
          </x14:formula1>
          <xm:sqref>B7</xm:sqref>
        </x14:dataValidation>
        <x14:dataValidation type="list" allowBlank="1" showInputMessage="1" showErrorMessage="1" xr:uid="{00000000-0002-0000-0900-000004000000}">
          <x14:formula1>
            <xm:f>Data!$H$17:$H$18</xm:f>
          </x14:formula1>
          <xm:sqref>B13:B14</xm:sqref>
        </x14:dataValidation>
        <x14:dataValidation type="list" allowBlank="1" showInputMessage="1" showErrorMessage="1" xr:uid="{00000000-0002-0000-0900-000005000000}">
          <x14:formula1>
            <xm:f>IF('List of Records Submitted'!B6="Yes",LEADER!$N$17:$N$30,Data!$N$17:$N$28)</xm:f>
          </x14:formula1>
          <xm:sqref>B5:D5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0A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A00-000001000000}">
          <x14:formula1>
            <xm:f>Data!$F$23:$F$24</xm:f>
          </x14:formula1>
          <xm:sqref>B19:D19</xm:sqref>
        </x14:dataValidation>
        <x14:dataValidation type="list" allowBlank="1" showInputMessage="1" showErrorMessage="1" xr:uid="{00000000-0002-0000-0A00-000002000000}">
          <x14:formula1>
            <xm:f>Data!$F$17:$F$19</xm:f>
          </x14:formula1>
          <xm:sqref>B12</xm:sqref>
        </x14:dataValidation>
        <x14:dataValidation type="list" allowBlank="1" showInputMessage="1" showErrorMessage="1" xr:uid="{00000000-0002-0000-0A00-000003000000}">
          <x14:formula1>
            <xm:f>IF('List of Records Submitted'!$B$6="Yes",LEADER!$L$4:$L$5,Data!$E$2:$E$3)</xm:f>
          </x14:formula1>
          <xm:sqref>B7</xm:sqref>
        </x14:dataValidation>
        <x14:dataValidation type="list" allowBlank="1" showInputMessage="1" showErrorMessage="1" xr:uid="{00000000-0002-0000-0A00-000004000000}">
          <x14:formula1>
            <xm:f>Data!$H$17:$H$18</xm:f>
          </x14:formula1>
          <xm:sqref>B13:B14</xm:sqref>
        </x14:dataValidation>
        <x14:dataValidation type="list" allowBlank="1" showInputMessage="1" showErrorMessage="1" xr:uid="{00000000-0002-0000-0A00-000005000000}">
          <x14:formula1>
            <xm:f>IF('List of Records Submitted'!B6="Yes",LEADER!$N$17:$N$30,Data!$N$17:$N$28)</xm:f>
          </x14:formula1>
          <xm:sqref>B5:D5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BV153"/>
  <sheetViews>
    <sheetView topLeftCell="A7" workbookViewId="0">
      <selection activeCell="B24" sqref="B24"/>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0B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B00-000001000000}">
          <x14:formula1>
            <xm:f>Data!$F$23:$F$24</xm:f>
          </x14:formula1>
          <xm:sqref>B19:D19</xm:sqref>
        </x14:dataValidation>
        <x14:dataValidation type="list" allowBlank="1" showInputMessage="1" showErrorMessage="1" xr:uid="{00000000-0002-0000-0B00-000002000000}">
          <x14:formula1>
            <xm:f>Data!$F$17:$F$19</xm:f>
          </x14:formula1>
          <xm:sqref>B12</xm:sqref>
        </x14:dataValidation>
        <x14:dataValidation type="list" allowBlank="1" showInputMessage="1" showErrorMessage="1" xr:uid="{00000000-0002-0000-0B00-000003000000}">
          <x14:formula1>
            <xm:f>IF('List of Records Submitted'!$B$6="Yes",LEADER!$L$4:$L$5,Data!$E$2:$E$3)</xm:f>
          </x14:formula1>
          <xm:sqref>B7</xm:sqref>
        </x14:dataValidation>
        <x14:dataValidation type="list" allowBlank="1" showInputMessage="1" showErrorMessage="1" xr:uid="{00000000-0002-0000-0B00-000004000000}">
          <x14:formula1>
            <xm:f>Data!$H$17:$H$18</xm:f>
          </x14:formula1>
          <xm:sqref>B13:B14</xm:sqref>
        </x14:dataValidation>
        <x14:dataValidation type="list" allowBlank="1" showInputMessage="1" showErrorMessage="1" xr:uid="{00000000-0002-0000-0B00-000005000000}">
          <x14:formula1>
            <xm:f>IF('List of Records Submitted'!B6="Yes",LEADER!$N$17:$N$30,Data!$N$17:$N$28)</xm:f>
          </x14:formula1>
          <xm:sqref>B5:D5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0C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C00-000001000000}">
          <x14:formula1>
            <xm:f>Data!$F$23:$F$24</xm:f>
          </x14:formula1>
          <xm:sqref>B19:D19</xm:sqref>
        </x14:dataValidation>
        <x14:dataValidation type="list" allowBlank="1" showInputMessage="1" showErrorMessage="1" xr:uid="{00000000-0002-0000-0C00-000002000000}">
          <x14:formula1>
            <xm:f>Data!$F$17:$F$19</xm:f>
          </x14:formula1>
          <xm:sqref>B12</xm:sqref>
        </x14:dataValidation>
        <x14:dataValidation type="list" allowBlank="1" showInputMessage="1" showErrorMessage="1" xr:uid="{00000000-0002-0000-0C00-000003000000}">
          <x14:formula1>
            <xm:f>IF('List of Records Submitted'!$B$6="Yes",LEADER!$L$4:$L$5,Data!$E$2:$E$3)</xm:f>
          </x14:formula1>
          <xm:sqref>B7</xm:sqref>
        </x14:dataValidation>
        <x14:dataValidation type="list" allowBlank="1" showInputMessage="1" showErrorMessage="1" xr:uid="{00000000-0002-0000-0C00-000004000000}">
          <x14:formula1>
            <xm:f>Data!$H$17:$H$18</xm:f>
          </x14:formula1>
          <xm:sqref>B13:B14</xm:sqref>
        </x14:dataValidation>
        <x14:dataValidation type="list" allowBlank="1" showInputMessage="1" showErrorMessage="1" xr:uid="{00000000-0002-0000-0C00-000005000000}">
          <x14:formula1>
            <xm:f>IF('List of Records Submitted'!B6="Yes",LEADER!$N$17:$N$30,Data!$N$17:$N$28)</xm:f>
          </x14:formula1>
          <xm:sqref>B5:D5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0D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D00-000001000000}">
          <x14:formula1>
            <xm:f>Data!$F$23:$F$24</xm:f>
          </x14:formula1>
          <xm:sqref>B19:D19</xm:sqref>
        </x14:dataValidation>
        <x14:dataValidation type="list" allowBlank="1" showInputMessage="1" showErrorMessage="1" xr:uid="{00000000-0002-0000-0D00-000002000000}">
          <x14:formula1>
            <xm:f>Data!$F$17:$F$19</xm:f>
          </x14:formula1>
          <xm:sqref>B12</xm:sqref>
        </x14:dataValidation>
        <x14:dataValidation type="list" allowBlank="1" showInputMessage="1" showErrorMessage="1" xr:uid="{00000000-0002-0000-0D00-000003000000}">
          <x14:formula1>
            <xm:f>IF('List of Records Submitted'!$B$6="Yes",LEADER!$L$4:$L$5,Data!$E$2:$E$3)</xm:f>
          </x14:formula1>
          <xm:sqref>B7</xm:sqref>
        </x14:dataValidation>
        <x14:dataValidation type="list" allowBlank="1" showInputMessage="1" showErrorMessage="1" xr:uid="{00000000-0002-0000-0D00-000004000000}">
          <x14:formula1>
            <xm:f>Data!$H$17:$H$18</xm:f>
          </x14:formula1>
          <xm:sqref>B13:B14</xm:sqref>
        </x14:dataValidation>
        <x14:dataValidation type="list" allowBlank="1" showInputMessage="1" showErrorMessage="1" xr:uid="{00000000-0002-0000-0D00-000005000000}">
          <x14:formula1>
            <xm:f>IF('List of Records Submitted'!B6="Yes",LEADER!$N$17:$N$30,Data!$N$17:$N$28)</xm:f>
          </x14:formula1>
          <xm:sqref>B5:D5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0E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E00-000001000000}">
          <x14:formula1>
            <xm:f>Data!$F$23:$F$24</xm:f>
          </x14:formula1>
          <xm:sqref>B19:D19</xm:sqref>
        </x14:dataValidation>
        <x14:dataValidation type="list" allowBlank="1" showInputMessage="1" showErrorMessage="1" xr:uid="{00000000-0002-0000-0E00-000002000000}">
          <x14:formula1>
            <xm:f>Data!$F$17:$F$19</xm:f>
          </x14:formula1>
          <xm:sqref>B12</xm:sqref>
        </x14:dataValidation>
        <x14:dataValidation type="list" allowBlank="1" showInputMessage="1" showErrorMessage="1" xr:uid="{00000000-0002-0000-0E00-000003000000}">
          <x14:formula1>
            <xm:f>IF('List of Records Submitted'!$B$6="Yes",LEADER!$L$4:$L$5,Data!$E$2:$E$3)</xm:f>
          </x14:formula1>
          <xm:sqref>B7</xm:sqref>
        </x14:dataValidation>
        <x14:dataValidation type="list" allowBlank="1" showInputMessage="1" showErrorMessage="1" xr:uid="{00000000-0002-0000-0E00-000004000000}">
          <x14:formula1>
            <xm:f>Data!$H$17:$H$18</xm:f>
          </x14:formula1>
          <xm:sqref>B13:B14</xm:sqref>
        </x14:dataValidation>
        <x14:dataValidation type="list" allowBlank="1" showInputMessage="1" showErrorMessage="1" xr:uid="{00000000-0002-0000-0E00-000005000000}">
          <x14:formula1>
            <xm:f>IF('List of Records Submitted'!B6="Yes",LEADER!$N$17:$N$30,Data!$N$17:$N$28)</xm:f>
          </x14:formula1>
          <xm:sqref>B5:D5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0F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F00-000001000000}">
          <x14:formula1>
            <xm:f>Data!$F$23:$F$24</xm:f>
          </x14:formula1>
          <xm:sqref>B19:D19</xm:sqref>
        </x14:dataValidation>
        <x14:dataValidation type="list" allowBlank="1" showInputMessage="1" showErrorMessage="1" xr:uid="{00000000-0002-0000-0F00-000002000000}">
          <x14:formula1>
            <xm:f>Data!$F$17:$F$19</xm:f>
          </x14:formula1>
          <xm:sqref>B12</xm:sqref>
        </x14:dataValidation>
        <x14:dataValidation type="list" allowBlank="1" showInputMessage="1" showErrorMessage="1" xr:uid="{00000000-0002-0000-0F00-000003000000}">
          <x14:formula1>
            <xm:f>IF('List of Records Submitted'!$B$6="Yes",LEADER!$L$4:$L$5,Data!$E$2:$E$3)</xm:f>
          </x14:formula1>
          <xm:sqref>B7</xm:sqref>
        </x14:dataValidation>
        <x14:dataValidation type="list" allowBlank="1" showInputMessage="1" showErrorMessage="1" xr:uid="{00000000-0002-0000-0F00-000004000000}">
          <x14:formula1>
            <xm:f>Data!$H$17:$H$18</xm:f>
          </x14:formula1>
          <xm:sqref>B13:B14</xm:sqref>
        </x14:dataValidation>
        <x14:dataValidation type="list" allowBlank="1" showInputMessage="1" showErrorMessage="1" xr:uid="{00000000-0002-0000-0F00-000005000000}">
          <x14:formula1>
            <xm:f>IF('List of Records Submitted'!B6="Yes",LEADER!$N$17:$N$30,Data!$N$17:$N$28)</xm:f>
          </x14:formula1>
          <xm:sqref>B5:D5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0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000-000001000000}">
          <x14:formula1>
            <xm:f>Data!$F$23:$F$24</xm:f>
          </x14:formula1>
          <xm:sqref>B19:D19</xm:sqref>
        </x14:dataValidation>
        <x14:dataValidation type="list" allowBlank="1" showInputMessage="1" showErrorMessage="1" xr:uid="{00000000-0002-0000-1000-000002000000}">
          <x14:formula1>
            <xm:f>Data!$F$17:$F$19</xm:f>
          </x14:formula1>
          <xm:sqref>B12</xm:sqref>
        </x14:dataValidation>
        <x14:dataValidation type="list" allowBlank="1" showInputMessage="1" showErrorMessage="1" xr:uid="{00000000-0002-0000-1000-000003000000}">
          <x14:formula1>
            <xm:f>IF('List of Records Submitted'!$B$6="Yes",LEADER!$L$4:$L$5,Data!$E$2:$E$3)</xm:f>
          </x14:formula1>
          <xm:sqref>B7</xm:sqref>
        </x14:dataValidation>
        <x14:dataValidation type="list" allowBlank="1" showInputMessage="1" showErrorMessage="1" xr:uid="{00000000-0002-0000-1000-000004000000}">
          <x14:formula1>
            <xm:f>Data!$H$17:$H$18</xm:f>
          </x14:formula1>
          <xm:sqref>B13:B14</xm:sqref>
        </x14:dataValidation>
        <x14:dataValidation type="list" allowBlank="1" showInputMessage="1" showErrorMessage="1" xr:uid="{00000000-0002-0000-1000-000005000000}">
          <x14:formula1>
            <xm:f>IF('List of Records Submitted'!B6="Yes",LEADER!$N$17:$N$30,Data!$N$17:$N$28)</xm:f>
          </x14:formula1>
          <xm:sqref>B5:D5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1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100-000001000000}">
          <x14:formula1>
            <xm:f>Data!$F$23:$F$24</xm:f>
          </x14:formula1>
          <xm:sqref>B19:D19</xm:sqref>
        </x14:dataValidation>
        <x14:dataValidation type="list" allowBlank="1" showInputMessage="1" showErrorMessage="1" xr:uid="{00000000-0002-0000-1100-000002000000}">
          <x14:formula1>
            <xm:f>Data!$F$17:$F$19</xm:f>
          </x14:formula1>
          <xm:sqref>B12</xm:sqref>
        </x14:dataValidation>
        <x14:dataValidation type="list" allowBlank="1" showInputMessage="1" showErrorMessage="1" xr:uid="{00000000-0002-0000-1100-000003000000}">
          <x14:formula1>
            <xm:f>IF('List of Records Submitted'!$B$6="Yes",LEADER!$L$4:$L$5,Data!$E$2:$E$3)</xm:f>
          </x14:formula1>
          <xm:sqref>B7</xm:sqref>
        </x14:dataValidation>
        <x14:dataValidation type="list" allowBlank="1" showInputMessage="1" showErrorMessage="1" xr:uid="{00000000-0002-0000-1100-000004000000}">
          <x14:formula1>
            <xm:f>Data!$H$17:$H$18</xm:f>
          </x14:formula1>
          <xm:sqref>B13:B14</xm:sqref>
        </x14:dataValidation>
        <x14:dataValidation type="list" allowBlank="1" showInputMessage="1" showErrorMessage="1" xr:uid="{00000000-0002-0000-1100-000005000000}">
          <x14:formula1>
            <xm:f>IF('List of Records Submitted'!B6="Yes",LEADER!$N$17:$N$30,Data!$N$17:$N$28)</xm:f>
          </x14:formula1>
          <xm:sqref>B5:D5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2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200-000001000000}">
          <x14:formula1>
            <xm:f>Data!$F$23:$F$24</xm:f>
          </x14:formula1>
          <xm:sqref>B19:D19</xm:sqref>
        </x14:dataValidation>
        <x14:dataValidation type="list" allowBlank="1" showInputMessage="1" showErrorMessage="1" xr:uid="{00000000-0002-0000-1200-000002000000}">
          <x14:formula1>
            <xm:f>Data!$F$17:$F$19</xm:f>
          </x14:formula1>
          <xm:sqref>B12</xm:sqref>
        </x14:dataValidation>
        <x14:dataValidation type="list" allowBlank="1" showInputMessage="1" showErrorMessage="1" xr:uid="{00000000-0002-0000-1200-000003000000}">
          <x14:formula1>
            <xm:f>IF('List of Records Submitted'!$B$6="Yes",LEADER!$L$4:$L$5,Data!$E$2:$E$3)</xm:f>
          </x14:formula1>
          <xm:sqref>B7</xm:sqref>
        </x14:dataValidation>
        <x14:dataValidation type="list" allowBlank="1" showInputMessage="1" showErrorMessage="1" xr:uid="{00000000-0002-0000-1200-000004000000}">
          <x14:formula1>
            <xm:f>Data!$H$17:$H$18</xm:f>
          </x14:formula1>
          <xm:sqref>B13:B14</xm:sqref>
        </x14:dataValidation>
        <x14:dataValidation type="list" allowBlank="1" showInputMessage="1" showErrorMessage="1" xr:uid="{00000000-0002-0000-1200-000005000000}">
          <x14:formula1>
            <xm:f>IF('List of Records Submitted'!B6="Yes",LEADER!$N$17:$N$30,Data!$N$17:$N$28)</xm:f>
          </x14:formula1>
          <xm:sqref>B5:D5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I40"/>
  <sheetViews>
    <sheetView workbookViewId="0">
      <selection activeCell="G1" sqref="G1:I1048576"/>
    </sheetView>
  </sheetViews>
  <sheetFormatPr defaultRowHeight="15.5" x14ac:dyDescent="0.35"/>
  <cols>
    <col min="1" max="2" width="20.765625" customWidth="1"/>
    <col min="3" max="3" width="25" customWidth="1"/>
    <col min="4" max="4" width="17.07421875" customWidth="1"/>
    <col min="5" max="5" width="17.53515625" customWidth="1"/>
    <col min="6" max="6" width="36.07421875" customWidth="1"/>
    <col min="7" max="7" width="9.23046875" hidden="1" customWidth="1"/>
    <col min="8" max="8" width="17.84375" hidden="1" customWidth="1"/>
    <col min="9" max="9" width="7.07421875" hidden="1" customWidth="1"/>
    <col min="10" max="10" width="9.23046875" customWidth="1"/>
  </cols>
  <sheetData>
    <row r="2" spans="1:8" x14ac:dyDescent="0.35">
      <c r="A2" s="11" t="s">
        <v>29</v>
      </c>
      <c r="B2" s="130">
        <f>'Project Details'!C3</f>
        <v>0</v>
      </c>
      <c r="C2" s="131"/>
      <c r="D2" s="131"/>
      <c r="E2" s="132"/>
    </row>
    <row r="3" spans="1:8" x14ac:dyDescent="0.35">
      <c r="A3" s="11" t="s">
        <v>30</v>
      </c>
      <c r="B3" s="130">
        <f>'Project Details'!C4</f>
        <v>0</v>
      </c>
      <c r="C3" s="131"/>
      <c r="D3" s="131"/>
      <c r="E3" s="132"/>
    </row>
    <row r="4" spans="1:8" x14ac:dyDescent="0.35">
      <c r="A4" s="11" t="s">
        <v>53</v>
      </c>
      <c r="B4" s="130">
        <f>'Project Details'!C5</f>
        <v>0</v>
      </c>
      <c r="C4" s="131"/>
      <c r="D4" s="131"/>
      <c r="E4" s="132"/>
    </row>
    <row r="5" spans="1:8" x14ac:dyDescent="0.35">
      <c r="A5" s="11" t="s">
        <v>31</v>
      </c>
      <c r="B5" s="130">
        <f>'Project Details'!C6</f>
        <v>0</v>
      </c>
      <c r="C5" s="131"/>
      <c r="D5" s="131"/>
      <c r="E5" s="132"/>
    </row>
    <row r="6" spans="1:8" x14ac:dyDescent="0.35">
      <c r="A6" s="11" t="s">
        <v>243</v>
      </c>
      <c r="B6" s="130">
        <f>'Project Details'!C7</f>
        <v>0</v>
      </c>
      <c r="C6" s="131"/>
      <c r="D6" s="131"/>
      <c r="E6" s="132"/>
    </row>
    <row r="7" spans="1:8" x14ac:dyDescent="0.35">
      <c r="A7" s="11" t="s">
        <v>57</v>
      </c>
      <c r="B7" s="130">
        <f>'Project Details'!C8</f>
        <v>0</v>
      </c>
      <c r="C7" s="131"/>
      <c r="D7" s="131"/>
      <c r="E7" s="132"/>
    </row>
    <row r="9" spans="1:8" ht="29.15" customHeight="1" x14ac:dyDescent="0.35">
      <c r="A9" s="11" t="s">
        <v>17</v>
      </c>
      <c r="B9" s="11" t="s">
        <v>311</v>
      </c>
      <c r="C9" s="11" t="s">
        <v>4</v>
      </c>
      <c r="D9" s="11" t="s">
        <v>5</v>
      </c>
      <c r="E9" s="68" t="s">
        <v>51</v>
      </c>
      <c r="F9" s="11" t="s">
        <v>312</v>
      </c>
      <c r="H9" t="s">
        <v>326</v>
      </c>
    </row>
    <row r="10" spans="1:8" ht="50.15" customHeight="1" x14ac:dyDescent="0.35">
      <c r="A10" s="99" t="str">
        <f ca="1">IF(D10="","",$B$7)</f>
        <v/>
      </c>
      <c r="B10" s="100" t="str">
        <f ca="1">IF(D10="","",G10)</f>
        <v/>
      </c>
      <c r="C10" s="101" t="str">
        <f ca="1">IF(D10="","",IFERROR(INDIRECT("'"&amp;G10&amp;"'!$B$9"),""))</f>
        <v/>
      </c>
      <c r="D10" s="102" t="str">
        <f ca="1">IF((INDIRECT("'"&amp;G10&amp;"'!$B$24"))="","",INDIRECT("'"&amp;G10&amp;"'!$B$24"))</f>
        <v/>
      </c>
      <c r="E10" s="103" t="str">
        <f ca="1">IF(D10="","",IF(F10="","No","Yes"))</f>
        <v/>
      </c>
      <c r="F10" s="82" t="str">
        <f ca="1">IFERROR((IF(D10&lt;5000,(VLOOKUP(H10,Data!$J$27:$K$32,2,FALSE)),(VLOOKUP(H10,Data!$J$18:$K$24,2,FALSE)))),"")</f>
        <v/>
      </c>
      <c r="G10" s="42" t="s">
        <v>34</v>
      </c>
      <c r="H10" t="str">
        <f ca="1">IFERROR(INDIRECT("'"&amp;G10&amp;"'!$F$27"),"")</f>
        <v/>
      </c>
    </row>
    <row r="11" spans="1:8" ht="50.15" customHeight="1" x14ac:dyDescent="0.35">
      <c r="A11" s="99" t="str">
        <f t="shared" ref="A11:A39" ca="1" si="0">IF(D11="","",$B$7)</f>
        <v/>
      </c>
      <c r="B11" s="100" t="str">
        <f t="shared" ref="B11:B39" ca="1" si="1">IF(D11="","",G11)</f>
        <v/>
      </c>
      <c r="C11" s="101" t="str">
        <f t="shared" ref="C11:C39" ca="1" si="2">IF(D11="","",IFERROR(INDIRECT("'"&amp;G11&amp;"'!$B$9"),""))</f>
        <v/>
      </c>
      <c r="D11" s="102" t="str">
        <f t="shared" ref="D11:D39" ca="1" si="3">IF((INDIRECT("'"&amp;G11&amp;"'!$B$24"))="","",INDIRECT("'"&amp;G11&amp;"'!$B$24"))</f>
        <v/>
      </c>
      <c r="E11" s="103" t="str">
        <f t="shared" ref="E11:E39" ca="1" si="4">IF(D11="","",IF(F11="","No","Yes"))</f>
        <v/>
      </c>
      <c r="F11" s="82" t="str">
        <f ca="1">IFERROR((IF(D11&lt;5000,(VLOOKUP(H11,Data!$J$27:$K$32,2,FALSE)),(VLOOKUP(H11,Data!$J$18:$K$24,2,FALSE)))),"")</f>
        <v/>
      </c>
      <c r="G11" s="42" t="s">
        <v>282</v>
      </c>
      <c r="H11" t="str">
        <f ca="1">IFERROR(INDIRECT("'"&amp;G11&amp;"'!$F$27"),"")</f>
        <v/>
      </c>
    </row>
    <row r="12" spans="1:8" ht="50.15" customHeight="1" x14ac:dyDescent="0.35">
      <c r="A12" s="99" t="str">
        <f t="shared" ca="1" si="0"/>
        <v/>
      </c>
      <c r="B12" s="100" t="str">
        <f t="shared" ca="1" si="1"/>
        <v/>
      </c>
      <c r="C12" s="101" t="str">
        <f t="shared" ca="1" si="2"/>
        <v/>
      </c>
      <c r="D12" s="102" t="str">
        <f t="shared" ca="1" si="3"/>
        <v/>
      </c>
      <c r="E12" s="103" t="str">
        <f t="shared" ca="1" si="4"/>
        <v/>
      </c>
      <c r="F12" s="82" t="str">
        <f ca="1">IFERROR((IF(D12&lt;5000,(VLOOKUP(H12,Data!$J$27:$K$32,2,FALSE)),(VLOOKUP(H12,Data!$J$18:$K$24,2,FALSE)))),"")</f>
        <v/>
      </c>
      <c r="G12" s="42" t="s">
        <v>283</v>
      </c>
      <c r="H12" t="str">
        <f t="shared" ref="H12:H39" ca="1" si="5">IFERROR(INDIRECT("'"&amp;G12&amp;"'!$F$27"),"")</f>
        <v/>
      </c>
    </row>
    <row r="13" spans="1:8" ht="50.15" customHeight="1" x14ac:dyDescent="0.35">
      <c r="A13" s="99" t="str">
        <f t="shared" ca="1" si="0"/>
        <v/>
      </c>
      <c r="B13" s="100" t="str">
        <f t="shared" ca="1" si="1"/>
        <v/>
      </c>
      <c r="C13" s="101" t="str">
        <f t="shared" ca="1" si="2"/>
        <v/>
      </c>
      <c r="D13" s="102" t="str">
        <f t="shared" ca="1" si="3"/>
        <v/>
      </c>
      <c r="E13" s="103" t="str">
        <f t="shared" ca="1" si="4"/>
        <v/>
      </c>
      <c r="F13" s="82" t="str">
        <f ca="1">IFERROR((IF(D13&lt;5000,(VLOOKUP(H13,Data!$J$27:$K$32,2,FALSE)),(VLOOKUP(H13,Data!$J$18:$K$24,2,FALSE)))),"")</f>
        <v/>
      </c>
      <c r="G13" s="42" t="s">
        <v>284</v>
      </c>
      <c r="H13" t="str">
        <f t="shared" ca="1" si="5"/>
        <v/>
      </c>
    </row>
    <row r="14" spans="1:8" ht="50.15" customHeight="1" x14ac:dyDescent="0.35">
      <c r="A14" s="99" t="str">
        <f t="shared" ca="1" si="0"/>
        <v/>
      </c>
      <c r="B14" s="100" t="str">
        <f t="shared" ca="1" si="1"/>
        <v/>
      </c>
      <c r="C14" s="101" t="str">
        <f t="shared" ca="1" si="2"/>
        <v/>
      </c>
      <c r="D14" s="102" t="str">
        <f t="shared" ca="1" si="3"/>
        <v/>
      </c>
      <c r="E14" s="103" t="str">
        <f t="shared" ca="1" si="4"/>
        <v/>
      </c>
      <c r="F14" s="82" t="str">
        <f ca="1">IFERROR((IF(D14&lt;5000,(VLOOKUP(H14,Data!$J$27:$K$32,2,FALSE)),(VLOOKUP(H14,Data!$J$18:$K$24,2,FALSE)))),"")</f>
        <v/>
      </c>
      <c r="G14" s="42" t="s">
        <v>285</v>
      </c>
      <c r="H14" t="str">
        <f t="shared" ca="1" si="5"/>
        <v/>
      </c>
    </row>
    <row r="15" spans="1:8" ht="50.15" customHeight="1" x14ac:dyDescent="0.35">
      <c r="A15" s="99" t="str">
        <f t="shared" ca="1" si="0"/>
        <v/>
      </c>
      <c r="B15" s="100" t="str">
        <f t="shared" ca="1" si="1"/>
        <v/>
      </c>
      <c r="C15" s="101" t="str">
        <f t="shared" ca="1" si="2"/>
        <v/>
      </c>
      <c r="D15" s="102" t="str">
        <f t="shared" ca="1" si="3"/>
        <v/>
      </c>
      <c r="E15" s="103" t="str">
        <f t="shared" ca="1" si="4"/>
        <v/>
      </c>
      <c r="F15" s="82" t="str">
        <f ca="1">IFERROR((IF(D15&lt;5000,(VLOOKUP(H15,Data!$J$27:$K$32,2,FALSE)),(VLOOKUP(H15,Data!$J$18:$K$24,2,FALSE)))),"")</f>
        <v/>
      </c>
      <c r="G15" s="42" t="s">
        <v>286</v>
      </c>
      <c r="H15" t="str">
        <f t="shared" ca="1" si="5"/>
        <v/>
      </c>
    </row>
    <row r="16" spans="1:8" ht="50.15" customHeight="1" x14ac:dyDescent="0.35">
      <c r="A16" s="99" t="str">
        <f t="shared" ca="1" si="0"/>
        <v/>
      </c>
      <c r="B16" s="100" t="str">
        <f t="shared" ca="1" si="1"/>
        <v/>
      </c>
      <c r="C16" s="101" t="str">
        <f t="shared" ca="1" si="2"/>
        <v/>
      </c>
      <c r="D16" s="102" t="str">
        <f t="shared" ca="1" si="3"/>
        <v/>
      </c>
      <c r="E16" s="103" t="str">
        <f t="shared" ca="1" si="4"/>
        <v/>
      </c>
      <c r="F16" s="82" t="str">
        <f ca="1">IFERROR((IF(D16&lt;5000,(VLOOKUP(H16,Data!$J$27:$K$32,2,FALSE)),(VLOOKUP(H16,Data!$J$18:$K$24,2,FALSE)))),"")</f>
        <v/>
      </c>
      <c r="G16" s="42" t="s">
        <v>287</v>
      </c>
      <c r="H16" t="str">
        <f t="shared" ca="1" si="5"/>
        <v/>
      </c>
    </row>
    <row r="17" spans="1:8" ht="50.15" customHeight="1" x14ac:dyDescent="0.35">
      <c r="A17" s="99" t="str">
        <f t="shared" ca="1" si="0"/>
        <v/>
      </c>
      <c r="B17" s="100" t="str">
        <f t="shared" ca="1" si="1"/>
        <v/>
      </c>
      <c r="C17" s="101" t="str">
        <f t="shared" ca="1" si="2"/>
        <v/>
      </c>
      <c r="D17" s="102" t="str">
        <f t="shared" ca="1" si="3"/>
        <v/>
      </c>
      <c r="E17" s="103" t="str">
        <f t="shared" ca="1" si="4"/>
        <v/>
      </c>
      <c r="F17" s="82" t="str">
        <f ca="1">IFERROR((IF(D17&lt;5000,(VLOOKUP(H17,Data!$J$27:$K$32,2,FALSE)),(VLOOKUP(H17,Data!$J$18:$K$24,2,FALSE)))),"")</f>
        <v/>
      </c>
      <c r="G17" s="42" t="s">
        <v>288</v>
      </c>
      <c r="H17" t="str">
        <f t="shared" ca="1" si="5"/>
        <v/>
      </c>
    </row>
    <row r="18" spans="1:8" ht="50.15" customHeight="1" x14ac:dyDescent="0.35">
      <c r="A18" s="99" t="str">
        <f t="shared" ca="1" si="0"/>
        <v/>
      </c>
      <c r="B18" s="100" t="str">
        <f t="shared" ca="1" si="1"/>
        <v/>
      </c>
      <c r="C18" s="101" t="str">
        <f t="shared" ca="1" si="2"/>
        <v/>
      </c>
      <c r="D18" s="102" t="str">
        <f t="shared" ca="1" si="3"/>
        <v/>
      </c>
      <c r="E18" s="103" t="str">
        <f t="shared" ca="1" si="4"/>
        <v/>
      </c>
      <c r="F18" s="82" t="str">
        <f ca="1">IFERROR((IF(D18&lt;5000,(VLOOKUP(H18,Data!$J$27:$K$32,2,FALSE)),(VLOOKUP(H18,Data!$J$18:$K$24,2,FALSE)))),"")</f>
        <v/>
      </c>
      <c r="G18" s="42" t="s">
        <v>289</v>
      </c>
      <c r="H18" t="str">
        <f t="shared" ca="1" si="5"/>
        <v/>
      </c>
    </row>
    <row r="19" spans="1:8" ht="50.15" customHeight="1" x14ac:dyDescent="0.35">
      <c r="A19" s="99" t="str">
        <f t="shared" ca="1" si="0"/>
        <v/>
      </c>
      <c r="B19" s="100" t="str">
        <f t="shared" ca="1" si="1"/>
        <v/>
      </c>
      <c r="C19" s="101" t="str">
        <f t="shared" ca="1" si="2"/>
        <v/>
      </c>
      <c r="D19" s="102" t="str">
        <f t="shared" ca="1" si="3"/>
        <v/>
      </c>
      <c r="E19" s="103" t="str">
        <f t="shared" ca="1" si="4"/>
        <v/>
      </c>
      <c r="F19" s="82" t="str">
        <f ca="1">IFERROR((IF(D19&lt;5000,(VLOOKUP(H19,Data!$J$27:$K$32,2,FALSE)),(VLOOKUP(H19,Data!$J$18:$K$24,2,FALSE)))),"")</f>
        <v/>
      </c>
      <c r="G19" s="42" t="s">
        <v>290</v>
      </c>
      <c r="H19" t="str">
        <f t="shared" ca="1" si="5"/>
        <v/>
      </c>
    </row>
    <row r="20" spans="1:8" ht="50.15" customHeight="1" x14ac:dyDescent="0.35">
      <c r="A20" s="99" t="str">
        <f t="shared" ca="1" si="0"/>
        <v/>
      </c>
      <c r="B20" s="100" t="str">
        <f t="shared" ca="1" si="1"/>
        <v/>
      </c>
      <c r="C20" s="101" t="str">
        <f t="shared" ca="1" si="2"/>
        <v/>
      </c>
      <c r="D20" s="102" t="str">
        <f t="shared" ca="1" si="3"/>
        <v/>
      </c>
      <c r="E20" s="103" t="str">
        <f t="shared" ca="1" si="4"/>
        <v/>
      </c>
      <c r="F20" s="82" t="str">
        <f ca="1">IFERROR((IF(D20&lt;5000,(VLOOKUP(H20,Data!$J$27:$K$32,2,FALSE)),(VLOOKUP(H20,Data!$J$18:$K$24,2,FALSE)))),"")</f>
        <v/>
      </c>
      <c r="G20" s="42" t="s">
        <v>291</v>
      </c>
      <c r="H20" t="str">
        <f t="shared" ca="1" si="5"/>
        <v/>
      </c>
    </row>
    <row r="21" spans="1:8" ht="50.15" customHeight="1" x14ac:dyDescent="0.35">
      <c r="A21" s="99" t="str">
        <f t="shared" ca="1" si="0"/>
        <v/>
      </c>
      <c r="B21" s="100" t="str">
        <f t="shared" ca="1" si="1"/>
        <v/>
      </c>
      <c r="C21" s="101" t="str">
        <f t="shared" ca="1" si="2"/>
        <v/>
      </c>
      <c r="D21" s="102" t="str">
        <f t="shared" ca="1" si="3"/>
        <v/>
      </c>
      <c r="E21" s="103" t="str">
        <f t="shared" ca="1" si="4"/>
        <v/>
      </c>
      <c r="F21" s="82" t="str">
        <f ca="1">IFERROR((IF(D21&lt;5000,(VLOOKUP(H21,Data!$J$27:$K$32,2,FALSE)),(VLOOKUP(H21,Data!$J$18:$K$24,2,FALSE)))),"")</f>
        <v/>
      </c>
      <c r="G21" s="42" t="s">
        <v>292</v>
      </c>
      <c r="H21" t="str">
        <f t="shared" ca="1" si="5"/>
        <v/>
      </c>
    </row>
    <row r="22" spans="1:8" ht="50.15" customHeight="1" x14ac:dyDescent="0.35">
      <c r="A22" s="99" t="str">
        <f t="shared" ca="1" si="0"/>
        <v/>
      </c>
      <c r="B22" s="100" t="str">
        <f t="shared" ca="1" si="1"/>
        <v/>
      </c>
      <c r="C22" s="101" t="str">
        <f t="shared" ca="1" si="2"/>
        <v/>
      </c>
      <c r="D22" s="102" t="str">
        <f t="shared" ca="1" si="3"/>
        <v/>
      </c>
      <c r="E22" s="103" t="str">
        <f t="shared" ca="1" si="4"/>
        <v/>
      </c>
      <c r="F22" s="82" t="str">
        <f ca="1">IFERROR((IF(D22&lt;5000,(VLOOKUP(H22,Data!$J$27:$K$32,2,FALSE)),(VLOOKUP(H22,Data!$J$18:$K$24,2,FALSE)))),"")</f>
        <v/>
      </c>
      <c r="G22" s="42" t="s">
        <v>293</v>
      </c>
      <c r="H22" t="str">
        <f t="shared" ca="1" si="5"/>
        <v/>
      </c>
    </row>
    <row r="23" spans="1:8" ht="50.15" customHeight="1" x14ac:dyDescent="0.35">
      <c r="A23" s="99" t="str">
        <f t="shared" ca="1" si="0"/>
        <v/>
      </c>
      <c r="B23" s="100" t="str">
        <f t="shared" ca="1" si="1"/>
        <v/>
      </c>
      <c r="C23" s="101" t="str">
        <f t="shared" ca="1" si="2"/>
        <v/>
      </c>
      <c r="D23" s="102" t="str">
        <f t="shared" ca="1" si="3"/>
        <v/>
      </c>
      <c r="E23" s="103" t="str">
        <f t="shared" ca="1" si="4"/>
        <v/>
      </c>
      <c r="F23" s="82" t="str">
        <f ca="1">IFERROR((IF(D23&lt;5000,(VLOOKUP(H23,Data!$J$27:$K$32,2,FALSE)),(VLOOKUP(H23,Data!$J$18:$K$24,2,FALSE)))),"")</f>
        <v/>
      </c>
      <c r="G23" s="42" t="s">
        <v>294</v>
      </c>
      <c r="H23" t="str">
        <f t="shared" ca="1" si="5"/>
        <v/>
      </c>
    </row>
    <row r="24" spans="1:8" ht="50.15" customHeight="1" x14ac:dyDescent="0.35">
      <c r="A24" s="99" t="str">
        <f t="shared" ca="1" si="0"/>
        <v/>
      </c>
      <c r="B24" s="100" t="str">
        <f t="shared" ca="1" si="1"/>
        <v/>
      </c>
      <c r="C24" s="101" t="str">
        <f t="shared" ca="1" si="2"/>
        <v/>
      </c>
      <c r="D24" s="102" t="str">
        <f t="shared" ca="1" si="3"/>
        <v/>
      </c>
      <c r="E24" s="103" t="str">
        <f t="shared" ca="1" si="4"/>
        <v/>
      </c>
      <c r="F24" s="82" t="str">
        <f ca="1">IFERROR((IF(D24&lt;5000,(VLOOKUP(H24,Data!$J$27:$K$32,2,FALSE)),(VLOOKUP(H24,Data!$J$18:$K$24,2,FALSE)))),"")</f>
        <v/>
      </c>
      <c r="G24" s="42" t="s">
        <v>295</v>
      </c>
      <c r="H24" t="str">
        <f t="shared" ca="1" si="5"/>
        <v/>
      </c>
    </row>
    <row r="25" spans="1:8" ht="50.15" customHeight="1" x14ac:dyDescent="0.35">
      <c r="A25" s="99" t="str">
        <f t="shared" ca="1" si="0"/>
        <v/>
      </c>
      <c r="B25" s="100" t="str">
        <f t="shared" ca="1" si="1"/>
        <v/>
      </c>
      <c r="C25" s="101" t="str">
        <f t="shared" ca="1" si="2"/>
        <v/>
      </c>
      <c r="D25" s="102" t="str">
        <f t="shared" ca="1" si="3"/>
        <v/>
      </c>
      <c r="E25" s="103" t="str">
        <f t="shared" ca="1" si="4"/>
        <v/>
      </c>
      <c r="F25" s="82" t="str">
        <f ca="1">IFERROR((IF(D25&lt;5000,(VLOOKUP(H25,Data!$J$27:$K$32,2,FALSE)),(VLOOKUP(H25,Data!$J$18:$K$24,2,FALSE)))),"")</f>
        <v/>
      </c>
      <c r="G25" s="42" t="s">
        <v>296</v>
      </c>
      <c r="H25" t="str">
        <f t="shared" ca="1" si="5"/>
        <v/>
      </c>
    </row>
    <row r="26" spans="1:8" ht="50.15" customHeight="1" x14ac:dyDescent="0.35">
      <c r="A26" s="99" t="str">
        <f t="shared" ca="1" si="0"/>
        <v/>
      </c>
      <c r="B26" s="100" t="str">
        <f t="shared" ca="1" si="1"/>
        <v/>
      </c>
      <c r="C26" s="101" t="str">
        <f t="shared" ca="1" si="2"/>
        <v/>
      </c>
      <c r="D26" s="102" t="str">
        <f t="shared" ca="1" si="3"/>
        <v/>
      </c>
      <c r="E26" s="103" t="str">
        <f t="shared" ca="1" si="4"/>
        <v/>
      </c>
      <c r="F26" s="82" t="str">
        <f ca="1">IFERROR((IF(D26&lt;5000,(VLOOKUP(H26,Data!$J$27:$K$32,2,FALSE)),(VLOOKUP(H26,Data!$J$18:$K$24,2,FALSE)))),"")</f>
        <v/>
      </c>
      <c r="G26" s="42" t="s">
        <v>297</v>
      </c>
      <c r="H26" t="str">
        <f t="shared" ca="1" si="5"/>
        <v/>
      </c>
    </row>
    <row r="27" spans="1:8" ht="50.15" customHeight="1" x14ac:dyDescent="0.35">
      <c r="A27" s="99" t="str">
        <f t="shared" ca="1" si="0"/>
        <v/>
      </c>
      <c r="B27" s="100" t="str">
        <f t="shared" ca="1" si="1"/>
        <v/>
      </c>
      <c r="C27" s="101" t="str">
        <f t="shared" ca="1" si="2"/>
        <v/>
      </c>
      <c r="D27" s="102" t="str">
        <f t="shared" ca="1" si="3"/>
        <v/>
      </c>
      <c r="E27" s="103" t="str">
        <f t="shared" ca="1" si="4"/>
        <v/>
      </c>
      <c r="F27" s="82" t="str">
        <f ca="1">IFERROR((IF(D27&lt;5000,(VLOOKUP(H27,Data!$J$27:$K$32,2,FALSE)),(VLOOKUP(H27,Data!$J$18:$K$24,2,FALSE)))),"")</f>
        <v/>
      </c>
      <c r="G27" s="42" t="s">
        <v>298</v>
      </c>
      <c r="H27" t="str">
        <f t="shared" ca="1" si="5"/>
        <v/>
      </c>
    </row>
    <row r="28" spans="1:8" ht="50.15" customHeight="1" x14ac:dyDescent="0.35">
      <c r="A28" s="99" t="str">
        <f t="shared" ca="1" si="0"/>
        <v/>
      </c>
      <c r="B28" s="100" t="str">
        <f t="shared" ca="1" si="1"/>
        <v/>
      </c>
      <c r="C28" s="101" t="str">
        <f t="shared" ca="1" si="2"/>
        <v/>
      </c>
      <c r="D28" s="102" t="str">
        <f t="shared" ca="1" si="3"/>
        <v/>
      </c>
      <c r="E28" s="103" t="str">
        <f t="shared" ca="1" si="4"/>
        <v/>
      </c>
      <c r="F28" s="82" t="str">
        <f ca="1">IFERROR((IF(D28&lt;5000,(VLOOKUP(H28,Data!$J$27:$K$32,2,FALSE)),(VLOOKUP(H28,Data!$J$18:$K$24,2,FALSE)))),"")</f>
        <v/>
      </c>
      <c r="G28" s="42" t="s">
        <v>299</v>
      </c>
      <c r="H28" t="str">
        <f t="shared" ca="1" si="5"/>
        <v/>
      </c>
    </row>
    <row r="29" spans="1:8" ht="50.15" customHeight="1" x14ac:dyDescent="0.35">
      <c r="A29" s="99" t="str">
        <f t="shared" ca="1" si="0"/>
        <v/>
      </c>
      <c r="B29" s="100" t="str">
        <f t="shared" ca="1" si="1"/>
        <v/>
      </c>
      <c r="C29" s="101" t="str">
        <f t="shared" ca="1" si="2"/>
        <v/>
      </c>
      <c r="D29" s="102" t="str">
        <f t="shared" ca="1" si="3"/>
        <v/>
      </c>
      <c r="E29" s="103" t="str">
        <f t="shared" ca="1" si="4"/>
        <v/>
      </c>
      <c r="F29" s="82" t="str">
        <f ca="1">IFERROR((IF(D29&lt;5000,(VLOOKUP(H29,Data!$J$27:$K$32,2,FALSE)),(VLOOKUP(H29,Data!$J$18:$K$24,2,FALSE)))),"")</f>
        <v/>
      </c>
      <c r="G29" s="42" t="s">
        <v>300</v>
      </c>
      <c r="H29" t="str">
        <f t="shared" ca="1" si="5"/>
        <v/>
      </c>
    </row>
    <row r="30" spans="1:8" ht="50.15" customHeight="1" x14ac:dyDescent="0.35">
      <c r="A30" s="99" t="str">
        <f t="shared" ca="1" si="0"/>
        <v/>
      </c>
      <c r="B30" s="100" t="str">
        <f t="shared" ca="1" si="1"/>
        <v/>
      </c>
      <c r="C30" s="101" t="str">
        <f t="shared" ca="1" si="2"/>
        <v/>
      </c>
      <c r="D30" s="102" t="str">
        <f t="shared" ca="1" si="3"/>
        <v/>
      </c>
      <c r="E30" s="103" t="str">
        <f t="shared" ca="1" si="4"/>
        <v/>
      </c>
      <c r="F30" s="82" t="str">
        <f ca="1">IFERROR((IF(D30&lt;5000,(VLOOKUP(H30,Data!$J$27:$K$32,2,FALSE)),(VLOOKUP(H30,Data!$J$18:$K$24,2,FALSE)))),"")</f>
        <v/>
      </c>
      <c r="G30" s="42" t="s">
        <v>301</v>
      </c>
      <c r="H30" t="str">
        <f t="shared" ca="1" si="5"/>
        <v/>
      </c>
    </row>
    <row r="31" spans="1:8" ht="50.15" customHeight="1" x14ac:dyDescent="0.35">
      <c r="A31" s="99" t="str">
        <f t="shared" ca="1" si="0"/>
        <v/>
      </c>
      <c r="B31" s="100" t="str">
        <f t="shared" ca="1" si="1"/>
        <v/>
      </c>
      <c r="C31" s="101" t="str">
        <f t="shared" ca="1" si="2"/>
        <v/>
      </c>
      <c r="D31" s="102" t="str">
        <f t="shared" ca="1" si="3"/>
        <v/>
      </c>
      <c r="E31" s="103" t="str">
        <f t="shared" ca="1" si="4"/>
        <v/>
      </c>
      <c r="F31" s="82" t="str">
        <f ca="1">IFERROR((IF(D31&lt;5000,(VLOOKUP(H31,Data!$J$27:$K$32,2,FALSE)),(VLOOKUP(H31,Data!$J$18:$K$24,2,FALSE)))),"")</f>
        <v/>
      </c>
      <c r="G31" s="42" t="s">
        <v>302</v>
      </c>
      <c r="H31" t="str">
        <f t="shared" ca="1" si="5"/>
        <v/>
      </c>
    </row>
    <row r="32" spans="1:8" ht="50.15" customHeight="1" x14ac:dyDescent="0.35">
      <c r="A32" s="99" t="str">
        <f t="shared" ca="1" si="0"/>
        <v/>
      </c>
      <c r="B32" s="100" t="str">
        <f t="shared" ca="1" si="1"/>
        <v/>
      </c>
      <c r="C32" s="101" t="str">
        <f t="shared" ca="1" si="2"/>
        <v/>
      </c>
      <c r="D32" s="102" t="str">
        <f t="shared" ca="1" si="3"/>
        <v/>
      </c>
      <c r="E32" s="103" t="str">
        <f t="shared" ca="1" si="4"/>
        <v/>
      </c>
      <c r="F32" s="82" t="str">
        <f ca="1">IFERROR((IF(D32&lt;5000,(VLOOKUP(H32,Data!$J$27:$K$32,2,FALSE)),(VLOOKUP(H32,Data!$J$18:$K$24,2,FALSE)))),"")</f>
        <v/>
      </c>
      <c r="G32" s="42" t="s">
        <v>303</v>
      </c>
      <c r="H32" t="str">
        <f t="shared" ca="1" si="5"/>
        <v/>
      </c>
    </row>
    <row r="33" spans="1:8" ht="50.15" customHeight="1" x14ac:dyDescent="0.35">
      <c r="A33" s="99" t="str">
        <f t="shared" ca="1" si="0"/>
        <v/>
      </c>
      <c r="B33" s="100" t="str">
        <f t="shared" ca="1" si="1"/>
        <v/>
      </c>
      <c r="C33" s="101" t="str">
        <f t="shared" ca="1" si="2"/>
        <v/>
      </c>
      <c r="D33" s="102" t="str">
        <f t="shared" ca="1" si="3"/>
        <v/>
      </c>
      <c r="E33" s="103" t="str">
        <f t="shared" ca="1" si="4"/>
        <v/>
      </c>
      <c r="F33" s="82" t="str">
        <f ca="1">IFERROR((IF(D33&lt;5000,(VLOOKUP(H33,Data!$J$27:$K$32,2,FALSE)),(VLOOKUP(H33,Data!$J$18:$K$24,2,FALSE)))),"")</f>
        <v/>
      </c>
      <c r="G33" s="42" t="s">
        <v>304</v>
      </c>
      <c r="H33" t="str">
        <f t="shared" ca="1" si="5"/>
        <v/>
      </c>
    </row>
    <row r="34" spans="1:8" ht="50.15" customHeight="1" x14ac:dyDescent="0.35">
      <c r="A34" s="99" t="str">
        <f t="shared" ca="1" si="0"/>
        <v/>
      </c>
      <c r="B34" s="100" t="str">
        <f t="shared" ca="1" si="1"/>
        <v/>
      </c>
      <c r="C34" s="101" t="str">
        <f t="shared" ca="1" si="2"/>
        <v/>
      </c>
      <c r="D34" s="102" t="str">
        <f t="shared" ca="1" si="3"/>
        <v/>
      </c>
      <c r="E34" s="103" t="str">
        <f t="shared" ca="1" si="4"/>
        <v/>
      </c>
      <c r="F34" s="82" t="str">
        <f ca="1">IFERROR((IF(D34&lt;5000,(VLOOKUP(H34,Data!$J$27:$K$32,2,FALSE)),(VLOOKUP(H34,Data!$J$18:$K$24,2,FALSE)))),"")</f>
        <v/>
      </c>
      <c r="G34" s="42" t="s">
        <v>305</v>
      </c>
      <c r="H34" t="str">
        <f t="shared" ca="1" si="5"/>
        <v/>
      </c>
    </row>
    <row r="35" spans="1:8" ht="50.15" customHeight="1" x14ac:dyDescent="0.35">
      <c r="A35" s="99" t="str">
        <f t="shared" ca="1" si="0"/>
        <v/>
      </c>
      <c r="B35" s="100" t="str">
        <f t="shared" ca="1" si="1"/>
        <v/>
      </c>
      <c r="C35" s="101" t="str">
        <f t="shared" ca="1" si="2"/>
        <v/>
      </c>
      <c r="D35" s="102" t="str">
        <f t="shared" ca="1" si="3"/>
        <v/>
      </c>
      <c r="E35" s="103" t="str">
        <f t="shared" ca="1" si="4"/>
        <v/>
      </c>
      <c r="F35" s="82" t="str">
        <f ca="1">IFERROR((IF(D35&lt;5000,(VLOOKUP(H35,Data!$J$27:$K$32,2,FALSE)),(VLOOKUP(H35,Data!$J$18:$K$24,2,FALSE)))),"")</f>
        <v/>
      </c>
      <c r="G35" s="42" t="s">
        <v>306</v>
      </c>
      <c r="H35" t="str">
        <f t="shared" ca="1" si="5"/>
        <v/>
      </c>
    </row>
    <row r="36" spans="1:8" ht="50.15" customHeight="1" x14ac:dyDescent="0.35">
      <c r="A36" s="99" t="str">
        <f t="shared" ca="1" si="0"/>
        <v/>
      </c>
      <c r="B36" s="100" t="str">
        <f t="shared" ca="1" si="1"/>
        <v/>
      </c>
      <c r="C36" s="101" t="str">
        <f t="shared" ca="1" si="2"/>
        <v/>
      </c>
      <c r="D36" s="102" t="str">
        <f t="shared" ca="1" si="3"/>
        <v/>
      </c>
      <c r="E36" s="103" t="str">
        <f t="shared" ca="1" si="4"/>
        <v/>
      </c>
      <c r="F36" s="82" t="str">
        <f ca="1">IFERROR((IF(D36&lt;5000,(VLOOKUP(H36,Data!$J$27:$K$32,2,FALSE)),(VLOOKUP(H36,Data!$J$18:$K$24,2,FALSE)))),"")</f>
        <v/>
      </c>
      <c r="G36" s="42" t="s">
        <v>307</v>
      </c>
      <c r="H36" t="str">
        <f t="shared" ca="1" si="5"/>
        <v/>
      </c>
    </row>
    <row r="37" spans="1:8" ht="50.15" customHeight="1" x14ac:dyDescent="0.35">
      <c r="A37" s="99" t="str">
        <f t="shared" ca="1" si="0"/>
        <v/>
      </c>
      <c r="B37" s="100" t="str">
        <f t="shared" ca="1" si="1"/>
        <v/>
      </c>
      <c r="C37" s="101" t="str">
        <f t="shared" ca="1" si="2"/>
        <v/>
      </c>
      <c r="D37" s="102" t="str">
        <f t="shared" ca="1" si="3"/>
        <v/>
      </c>
      <c r="E37" s="103" t="str">
        <f t="shared" ca="1" si="4"/>
        <v/>
      </c>
      <c r="F37" s="82" t="str">
        <f ca="1">IFERROR((IF(D37&lt;5000,(VLOOKUP(H37,Data!$J$27:$K$32,2,FALSE)),(VLOOKUP(H37,Data!$J$18:$K$24,2,FALSE)))),"")</f>
        <v/>
      </c>
      <c r="G37" s="42" t="s">
        <v>308</v>
      </c>
      <c r="H37" t="str">
        <f t="shared" ca="1" si="5"/>
        <v/>
      </c>
    </row>
    <row r="38" spans="1:8" ht="50.15" customHeight="1" x14ac:dyDescent="0.35">
      <c r="A38" s="99" t="str">
        <f t="shared" ca="1" si="0"/>
        <v/>
      </c>
      <c r="B38" s="100" t="str">
        <f t="shared" ca="1" si="1"/>
        <v/>
      </c>
      <c r="C38" s="101" t="str">
        <f t="shared" ca="1" si="2"/>
        <v/>
      </c>
      <c r="D38" s="102" t="str">
        <f t="shared" ca="1" si="3"/>
        <v/>
      </c>
      <c r="E38" s="103" t="str">
        <f t="shared" ca="1" si="4"/>
        <v/>
      </c>
      <c r="F38" s="82" t="str">
        <f ca="1">IFERROR((IF(D38&lt;5000,(VLOOKUP(H38,Data!$J$27:$K$32,2,FALSE)),(VLOOKUP(H38,Data!$J$18:$K$24,2,FALSE)))),"")</f>
        <v/>
      </c>
      <c r="G38" s="42" t="s">
        <v>309</v>
      </c>
      <c r="H38" t="str">
        <f t="shared" ca="1" si="5"/>
        <v/>
      </c>
    </row>
    <row r="39" spans="1:8" ht="50.15" customHeight="1" x14ac:dyDescent="0.35">
      <c r="A39" s="99" t="str">
        <f t="shared" ca="1" si="0"/>
        <v/>
      </c>
      <c r="B39" s="100" t="str">
        <f t="shared" ca="1" si="1"/>
        <v/>
      </c>
      <c r="C39" s="101" t="str">
        <f t="shared" ca="1" si="2"/>
        <v/>
      </c>
      <c r="D39" s="102" t="str">
        <f t="shared" ca="1" si="3"/>
        <v/>
      </c>
      <c r="E39" s="103" t="str">
        <f t="shared" ca="1" si="4"/>
        <v/>
      </c>
      <c r="F39" s="82" t="str">
        <f ca="1">IFERROR((IF(D39&lt;5000,(VLOOKUP(H39,Data!$J$27:$K$32,2,FALSE)),(VLOOKUP(H39,Data!$J$18:$K$24,2,FALSE)))),"")</f>
        <v/>
      </c>
      <c r="G39" s="42" t="s">
        <v>310</v>
      </c>
      <c r="H39" t="str">
        <f t="shared" ca="1" si="5"/>
        <v/>
      </c>
    </row>
    <row r="40" spans="1:8" x14ac:dyDescent="0.35">
      <c r="B40" s="80" t="s">
        <v>327</v>
      </c>
    </row>
  </sheetData>
  <sheetProtection password="CF85" sheet="1" objects="1" scenarios="1"/>
  <mergeCells count="6">
    <mergeCell ref="B2:E2"/>
    <mergeCell ref="B3:E3"/>
    <mergeCell ref="B4:E4"/>
    <mergeCell ref="B7:E7"/>
    <mergeCell ref="B5:E5"/>
    <mergeCell ref="B6:E6"/>
  </mergeCells>
  <hyperlinks>
    <hyperlink ref="B10" location="'Record 1'!A1" display="'Record 1'!A1" xr:uid="{00000000-0004-0000-0100-000000000000}"/>
    <hyperlink ref="B11" location="'Record 2'!A1" display="'Record 2'!A1" xr:uid="{00000000-0004-0000-0100-000001000000}"/>
    <hyperlink ref="B12" location="'Record 3'!A1" display="'Record 3'!A1" xr:uid="{00000000-0004-0000-0100-000002000000}"/>
    <hyperlink ref="B13" location="'Record 4'!A1" display="'Record 4'!A1" xr:uid="{00000000-0004-0000-0100-000003000000}"/>
    <hyperlink ref="B14" location="'Record 5'!A1" display="'Record 5'!A1" xr:uid="{00000000-0004-0000-0100-000004000000}"/>
    <hyperlink ref="B15" location="'Record 6'!A1" display="'Record 6'!A1" xr:uid="{00000000-0004-0000-0100-000005000000}"/>
    <hyperlink ref="B16" location="'Record 7'!A1" display="'Record 7'!A1" xr:uid="{00000000-0004-0000-0100-000006000000}"/>
    <hyperlink ref="B17" location="'Record 8'!A1" display="'Record 8'!A1" xr:uid="{00000000-0004-0000-0100-000007000000}"/>
    <hyperlink ref="B18" location="'Record 9'!A1" display="'Record 9'!A1" xr:uid="{00000000-0004-0000-0100-000008000000}"/>
    <hyperlink ref="B19" location="'Record 10'!A1" display="'Record 10'!A1" xr:uid="{00000000-0004-0000-0100-000009000000}"/>
    <hyperlink ref="B20" location="'Record 11'!A1" display="'Record 11'!A1" xr:uid="{00000000-0004-0000-0100-00000A000000}"/>
    <hyperlink ref="B21" location="'Record 12'!A1" display="'Record 12'!A1" xr:uid="{00000000-0004-0000-0100-00000B000000}"/>
    <hyperlink ref="B22" location="'Record 13'!A1" display="'Record 13'!A1" xr:uid="{00000000-0004-0000-0100-00000C000000}"/>
    <hyperlink ref="B23" location="'Record 14'!A1" display="'Record 14'!A1" xr:uid="{00000000-0004-0000-0100-00000D000000}"/>
    <hyperlink ref="B24" location="'Record 15'!A1" display="'Record 15'!A1" xr:uid="{00000000-0004-0000-0100-00000E000000}"/>
    <hyperlink ref="B25" location="'Record 16'!A1" display="'Record 16'!A1" xr:uid="{00000000-0004-0000-0100-00000F000000}"/>
    <hyperlink ref="B26" location="'Record 17'!A1" display="'Record 17'!A1" xr:uid="{00000000-0004-0000-0100-000010000000}"/>
    <hyperlink ref="B27" location="'Record 18'!A1" display="'Record 18'!A1" xr:uid="{00000000-0004-0000-0100-000011000000}"/>
    <hyperlink ref="B28" location="'Record 19'!A1" display="'Record 19'!A1" xr:uid="{00000000-0004-0000-0100-000012000000}"/>
    <hyperlink ref="B29" location="'Record 20'!A1" display="'Record 20'!A1" xr:uid="{00000000-0004-0000-0100-000013000000}"/>
    <hyperlink ref="B30" location="'Record 21'!A1" display="'Record 21'!A1" xr:uid="{00000000-0004-0000-0100-000014000000}"/>
    <hyperlink ref="B31" location="'Record 22'!A1" display="'Record 22'!A1" xr:uid="{00000000-0004-0000-0100-000015000000}"/>
    <hyperlink ref="B32" location="'Record 23'!A1" display="'Record 23'!A1" xr:uid="{00000000-0004-0000-0100-000016000000}"/>
    <hyperlink ref="B33" location="'Record 24'!A1" display="'Record 24'!A1" xr:uid="{00000000-0004-0000-0100-000017000000}"/>
    <hyperlink ref="B34" location="'Record 25'!A1" display="'Record 25'!A1" xr:uid="{00000000-0004-0000-0100-000018000000}"/>
    <hyperlink ref="B35" location="'Record 26'!A1" display="'Record 26'!A1" xr:uid="{00000000-0004-0000-0100-000019000000}"/>
    <hyperlink ref="B36" location="'Record 27'!A1" display="'Record 27'!A1" xr:uid="{00000000-0004-0000-0100-00001A000000}"/>
    <hyperlink ref="B37" location="'Record 28'!A1" display="'Record 28'!A1" xr:uid="{00000000-0004-0000-0100-00001B000000}"/>
    <hyperlink ref="B38" location="'Record 29'!A1" display="'Record 29'!A1" xr:uid="{00000000-0004-0000-0100-00001C000000}"/>
    <hyperlink ref="B39" location="'Record 30'!A1" display="'Record 30'!A1" xr:uid="{00000000-0004-0000-0100-00001D000000}"/>
    <hyperlink ref="B40" location="Register!A1" display="Register Link" xr:uid="{00000000-0004-0000-0100-00001E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Data!$F$6:$F$7</xm:f>
          </x14:formula1>
          <xm:sqref>B6:E6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3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300-000001000000}">
          <x14:formula1>
            <xm:f>Data!$F$23:$F$24</xm:f>
          </x14:formula1>
          <xm:sqref>B19:D19</xm:sqref>
        </x14:dataValidation>
        <x14:dataValidation type="list" allowBlank="1" showInputMessage="1" showErrorMessage="1" xr:uid="{00000000-0002-0000-1300-000002000000}">
          <x14:formula1>
            <xm:f>Data!$F$17:$F$19</xm:f>
          </x14:formula1>
          <xm:sqref>B12</xm:sqref>
        </x14:dataValidation>
        <x14:dataValidation type="list" allowBlank="1" showInputMessage="1" showErrorMessage="1" xr:uid="{00000000-0002-0000-1300-000003000000}">
          <x14:formula1>
            <xm:f>IF('List of Records Submitted'!$B$6="Yes",LEADER!$L$4:$L$5,Data!$E$2:$E$3)</xm:f>
          </x14:formula1>
          <xm:sqref>B7</xm:sqref>
        </x14:dataValidation>
        <x14:dataValidation type="list" allowBlank="1" showInputMessage="1" showErrorMessage="1" xr:uid="{00000000-0002-0000-1300-000004000000}">
          <x14:formula1>
            <xm:f>Data!$H$17:$H$18</xm:f>
          </x14:formula1>
          <xm:sqref>B13:B14</xm:sqref>
        </x14:dataValidation>
        <x14:dataValidation type="list" allowBlank="1" showInputMessage="1" showErrorMessage="1" xr:uid="{00000000-0002-0000-1300-000005000000}">
          <x14:formula1>
            <xm:f>IF('List of Records Submitted'!B6="Yes",LEADER!$N$17:$N$30,Data!$N$17:$N$28)</xm:f>
          </x14:formula1>
          <xm:sqref>B5:D5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4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400-000001000000}">
          <x14:formula1>
            <xm:f>Data!$F$23:$F$24</xm:f>
          </x14:formula1>
          <xm:sqref>B19:D19</xm:sqref>
        </x14:dataValidation>
        <x14:dataValidation type="list" allowBlank="1" showInputMessage="1" showErrorMessage="1" xr:uid="{00000000-0002-0000-1400-000002000000}">
          <x14:formula1>
            <xm:f>Data!$F$17:$F$19</xm:f>
          </x14:formula1>
          <xm:sqref>B12</xm:sqref>
        </x14:dataValidation>
        <x14:dataValidation type="list" allowBlank="1" showInputMessage="1" showErrorMessage="1" xr:uid="{00000000-0002-0000-1400-000003000000}">
          <x14:formula1>
            <xm:f>IF('List of Records Submitted'!$B$6="Yes",LEADER!$L$4:$L$5,Data!$E$2:$E$3)</xm:f>
          </x14:formula1>
          <xm:sqref>B7</xm:sqref>
        </x14:dataValidation>
        <x14:dataValidation type="list" allowBlank="1" showInputMessage="1" showErrorMessage="1" xr:uid="{00000000-0002-0000-1400-000004000000}">
          <x14:formula1>
            <xm:f>Data!$H$17:$H$18</xm:f>
          </x14:formula1>
          <xm:sqref>B13:B14</xm:sqref>
        </x14:dataValidation>
        <x14:dataValidation type="list" allowBlank="1" showInputMessage="1" showErrorMessage="1" xr:uid="{00000000-0002-0000-1400-000005000000}">
          <x14:formula1>
            <xm:f>IF('List of Records Submitted'!B6="Yes",LEADER!$N$17:$N$30,Data!$N$17:$N$28)</xm:f>
          </x14:formula1>
          <xm:sqref>B5:D5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5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500-000001000000}">
          <x14:formula1>
            <xm:f>Data!$F$23:$F$24</xm:f>
          </x14:formula1>
          <xm:sqref>B19:D19</xm:sqref>
        </x14:dataValidation>
        <x14:dataValidation type="list" allowBlank="1" showInputMessage="1" showErrorMessage="1" xr:uid="{00000000-0002-0000-1500-000002000000}">
          <x14:formula1>
            <xm:f>Data!$F$17:$F$19</xm:f>
          </x14:formula1>
          <xm:sqref>B12</xm:sqref>
        </x14:dataValidation>
        <x14:dataValidation type="list" allowBlank="1" showInputMessage="1" showErrorMessage="1" xr:uid="{00000000-0002-0000-1500-000003000000}">
          <x14:formula1>
            <xm:f>IF('List of Records Submitted'!$B$6="Yes",LEADER!$L$4:$L$5,Data!$E$2:$E$3)</xm:f>
          </x14:formula1>
          <xm:sqref>B7</xm:sqref>
        </x14:dataValidation>
        <x14:dataValidation type="list" allowBlank="1" showInputMessage="1" showErrorMessage="1" xr:uid="{00000000-0002-0000-1500-000004000000}">
          <x14:formula1>
            <xm:f>Data!$H$17:$H$18</xm:f>
          </x14:formula1>
          <xm:sqref>B13:B14</xm:sqref>
        </x14:dataValidation>
        <x14:dataValidation type="list" allowBlank="1" showInputMessage="1" showErrorMessage="1" xr:uid="{00000000-0002-0000-1500-000005000000}">
          <x14:formula1>
            <xm:f>IF('List of Records Submitted'!B6="Yes",LEADER!$N$17:$N$30,Data!$N$17:$N$28)</xm:f>
          </x14:formula1>
          <xm:sqref>B5:D5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6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600-000001000000}">
          <x14:formula1>
            <xm:f>Data!$F$23:$F$24</xm:f>
          </x14:formula1>
          <xm:sqref>B19:D19</xm:sqref>
        </x14:dataValidation>
        <x14:dataValidation type="list" allowBlank="1" showInputMessage="1" showErrorMessage="1" xr:uid="{00000000-0002-0000-1600-000002000000}">
          <x14:formula1>
            <xm:f>Data!$F$17:$F$19</xm:f>
          </x14:formula1>
          <xm:sqref>B12</xm:sqref>
        </x14:dataValidation>
        <x14:dataValidation type="list" allowBlank="1" showInputMessage="1" showErrorMessage="1" xr:uid="{00000000-0002-0000-1600-000003000000}">
          <x14:formula1>
            <xm:f>IF('List of Records Submitted'!$B$6="Yes",LEADER!$L$4:$L$5,Data!$E$2:$E$3)</xm:f>
          </x14:formula1>
          <xm:sqref>B7</xm:sqref>
        </x14:dataValidation>
        <x14:dataValidation type="list" allowBlank="1" showInputMessage="1" showErrorMessage="1" xr:uid="{00000000-0002-0000-1600-000004000000}">
          <x14:formula1>
            <xm:f>Data!$H$17:$H$18</xm:f>
          </x14:formula1>
          <xm:sqref>B13:B14</xm:sqref>
        </x14:dataValidation>
        <x14:dataValidation type="list" allowBlank="1" showInputMessage="1" showErrorMessage="1" xr:uid="{00000000-0002-0000-1600-000005000000}">
          <x14:formula1>
            <xm:f>IF('List of Records Submitted'!B6="Yes",LEADER!$N$17:$N$30,Data!$N$17:$N$28)</xm:f>
          </x14:formula1>
          <xm:sqref>B5:D5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7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700-000001000000}">
          <x14:formula1>
            <xm:f>Data!$F$23:$F$24</xm:f>
          </x14:formula1>
          <xm:sqref>B19:D19</xm:sqref>
        </x14:dataValidation>
        <x14:dataValidation type="list" allowBlank="1" showInputMessage="1" showErrorMessage="1" xr:uid="{00000000-0002-0000-1700-000002000000}">
          <x14:formula1>
            <xm:f>Data!$F$17:$F$19</xm:f>
          </x14:formula1>
          <xm:sqref>B12</xm:sqref>
        </x14:dataValidation>
        <x14:dataValidation type="list" allowBlank="1" showInputMessage="1" showErrorMessage="1" xr:uid="{00000000-0002-0000-1700-000003000000}">
          <x14:formula1>
            <xm:f>IF('List of Records Submitted'!$B$6="Yes",LEADER!$L$4:$L$5,Data!$E$2:$E$3)</xm:f>
          </x14:formula1>
          <xm:sqref>B7</xm:sqref>
        </x14:dataValidation>
        <x14:dataValidation type="list" allowBlank="1" showInputMessage="1" showErrorMessage="1" xr:uid="{00000000-0002-0000-1700-000004000000}">
          <x14:formula1>
            <xm:f>Data!$H$17:$H$18</xm:f>
          </x14:formula1>
          <xm:sqref>B13:B14</xm:sqref>
        </x14:dataValidation>
        <x14:dataValidation type="list" allowBlank="1" showInputMessage="1" showErrorMessage="1" xr:uid="{00000000-0002-0000-1700-000005000000}">
          <x14:formula1>
            <xm:f>IF('List of Records Submitted'!B6="Yes",LEADER!$N$17:$N$30,Data!$N$17:$N$28)</xm:f>
          </x14:formula1>
          <xm:sqref>B5:D5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8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800-000001000000}">
          <x14:formula1>
            <xm:f>Data!$F$23:$F$24</xm:f>
          </x14:formula1>
          <xm:sqref>B19:D19</xm:sqref>
        </x14:dataValidation>
        <x14:dataValidation type="list" allowBlank="1" showInputMessage="1" showErrorMessage="1" xr:uid="{00000000-0002-0000-1800-000002000000}">
          <x14:formula1>
            <xm:f>Data!$F$17:$F$19</xm:f>
          </x14:formula1>
          <xm:sqref>B12</xm:sqref>
        </x14:dataValidation>
        <x14:dataValidation type="list" allowBlank="1" showInputMessage="1" showErrorMessage="1" xr:uid="{00000000-0002-0000-1800-000003000000}">
          <x14:formula1>
            <xm:f>IF('List of Records Submitted'!$B$6="Yes",LEADER!$L$4:$L$5,Data!$E$2:$E$3)</xm:f>
          </x14:formula1>
          <xm:sqref>B7</xm:sqref>
        </x14:dataValidation>
        <x14:dataValidation type="list" allowBlank="1" showInputMessage="1" showErrorMessage="1" xr:uid="{00000000-0002-0000-1800-000004000000}">
          <x14:formula1>
            <xm:f>Data!$H$17:$H$18</xm:f>
          </x14:formula1>
          <xm:sqref>B13:B14</xm:sqref>
        </x14:dataValidation>
        <x14:dataValidation type="list" allowBlank="1" showInputMessage="1" showErrorMessage="1" xr:uid="{00000000-0002-0000-1800-000005000000}">
          <x14:formula1>
            <xm:f>IF('List of Records Submitted'!B6="Yes",LEADER!$N$17:$N$30,Data!$N$17:$N$28)</xm:f>
          </x14:formula1>
          <xm:sqref>B5:D5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9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900-000001000000}">
          <x14:formula1>
            <xm:f>Data!$F$23:$F$24</xm:f>
          </x14:formula1>
          <xm:sqref>B19:D19</xm:sqref>
        </x14:dataValidation>
        <x14:dataValidation type="list" allowBlank="1" showInputMessage="1" showErrorMessage="1" xr:uid="{00000000-0002-0000-1900-000002000000}">
          <x14:formula1>
            <xm:f>Data!$F$17:$F$19</xm:f>
          </x14:formula1>
          <xm:sqref>B12</xm:sqref>
        </x14:dataValidation>
        <x14:dataValidation type="list" allowBlank="1" showInputMessage="1" showErrorMessage="1" xr:uid="{00000000-0002-0000-1900-000003000000}">
          <x14:formula1>
            <xm:f>IF('List of Records Submitted'!$B$6="Yes",LEADER!$L$4:$L$5,Data!$E$2:$E$3)</xm:f>
          </x14:formula1>
          <xm:sqref>B7</xm:sqref>
        </x14:dataValidation>
        <x14:dataValidation type="list" allowBlank="1" showInputMessage="1" showErrorMessage="1" xr:uid="{00000000-0002-0000-1900-000004000000}">
          <x14:formula1>
            <xm:f>Data!$H$17:$H$18</xm:f>
          </x14:formula1>
          <xm:sqref>B13:B14</xm:sqref>
        </x14:dataValidation>
        <x14:dataValidation type="list" allowBlank="1" showInputMessage="1" showErrorMessage="1" xr:uid="{00000000-0002-0000-1900-000005000000}">
          <x14:formula1>
            <xm:f>IF('List of Records Submitted'!B6="Yes",LEADER!$N$17:$N$30,Data!$N$17:$N$28)</xm:f>
          </x14:formula1>
          <xm:sqref>B5:D5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A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A00-000001000000}">
          <x14:formula1>
            <xm:f>Data!$F$23:$F$24</xm:f>
          </x14:formula1>
          <xm:sqref>B19:D19</xm:sqref>
        </x14:dataValidation>
        <x14:dataValidation type="list" allowBlank="1" showInputMessage="1" showErrorMessage="1" xr:uid="{00000000-0002-0000-1A00-000002000000}">
          <x14:formula1>
            <xm:f>Data!$F$17:$F$19</xm:f>
          </x14:formula1>
          <xm:sqref>B12</xm:sqref>
        </x14:dataValidation>
        <x14:dataValidation type="list" allowBlank="1" showInputMessage="1" showErrorMessage="1" xr:uid="{00000000-0002-0000-1A00-000003000000}">
          <x14:formula1>
            <xm:f>IF('List of Records Submitted'!$B$6="Yes",LEADER!$L$4:$L$5,Data!$E$2:$E$3)</xm:f>
          </x14:formula1>
          <xm:sqref>B7</xm:sqref>
        </x14:dataValidation>
        <x14:dataValidation type="list" allowBlank="1" showInputMessage="1" showErrorMessage="1" xr:uid="{00000000-0002-0000-1A00-000004000000}">
          <x14:formula1>
            <xm:f>Data!$H$17:$H$18</xm:f>
          </x14:formula1>
          <xm:sqref>B13:B14</xm:sqref>
        </x14:dataValidation>
        <x14:dataValidation type="list" allowBlank="1" showInputMessage="1" showErrorMessage="1" xr:uid="{00000000-0002-0000-1A00-000005000000}">
          <x14:formula1>
            <xm:f>IF('List of Records Submitted'!B6="Yes",LEADER!$N$17:$N$30,Data!$N$17:$N$28)</xm:f>
          </x14:formula1>
          <xm:sqref>B5:D5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B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B00-000001000000}">
          <x14:formula1>
            <xm:f>Data!$F$23:$F$24</xm:f>
          </x14:formula1>
          <xm:sqref>B19:D19</xm:sqref>
        </x14:dataValidation>
        <x14:dataValidation type="list" allowBlank="1" showInputMessage="1" showErrorMessage="1" xr:uid="{00000000-0002-0000-1B00-000002000000}">
          <x14:formula1>
            <xm:f>Data!$F$17:$F$19</xm:f>
          </x14:formula1>
          <xm:sqref>B12</xm:sqref>
        </x14:dataValidation>
        <x14:dataValidation type="list" allowBlank="1" showInputMessage="1" showErrorMessage="1" xr:uid="{00000000-0002-0000-1B00-000003000000}">
          <x14:formula1>
            <xm:f>IF('List of Records Submitted'!$B$6="Yes",LEADER!$L$4:$L$5,Data!$E$2:$E$3)</xm:f>
          </x14:formula1>
          <xm:sqref>B7</xm:sqref>
        </x14:dataValidation>
        <x14:dataValidation type="list" allowBlank="1" showInputMessage="1" showErrorMessage="1" xr:uid="{00000000-0002-0000-1B00-000004000000}">
          <x14:formula1>
            <xm:f>Data!$H$17:$H$18</xm:f>
          </x14:formula1>
          <xm:sqref>B13:B14</xm:sqref>
        </x14:dataValidation>
        <x14:dataValidation type="list" allowBlank="1" showInputMessage="1" showErrorMessage="1" xr:uid="{00000000-0002-0000-1B00-000005000000}">
          <x14:formula1>
            <xm:f>IF('List of Records Submitted'!B6="Yes",LEADER!$N$17:$N$30,Data!$N$17:$N$28)</xm:f>
          </x14:formula1>
          <xm:sqref>B5:D5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C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C00-000001000000}">
          <x14:formula1>
            <xm:f>Data!$F$23:$F$24</xm:f>
          </x14:formula1>
          <xm:sqref>B19:D19</xm:sqref>
        </x14:dataValidation>
        <x14:dataValidation type="list" allowBlank="1" showInputMessage="1" showErrorMessage="1" xr:uid="{00000000-0002-0000-1C00-000002000000}">
          <x14:formula1>
            <xm:f>Data!$F$17:$F$19</xm:f>
          </x14:formula1>
          <xm:sqref>B12</xm:sqref>
        </x14:dataValidation>
        <x14:dataValidation type="list" allowBlank="1" showInputMessage="1" showErrorMessage="1" xr:uid="{00000000-0002-0000-1C00-000003000000}">
          <x14:formula1>
            <xm:f>IF('List of Records Submitted'!$B$6="Yes",LEADER!$L$4:$L$5,Data!$E$2:$E$3)</xm:f>
          </x14:formula1>
          <xm:sqref>B7</xm:sqref>
        </x14:dataValidation>
        <x14:dataValidation type="list" allowBlank="1" showInputMessage="1" showErrorMessage="1" xr:uid="{00000000-0002-0000-1C00-000004000000}">
          <x14:formula1>
            <xm:f>Data!$H$17:$H$18</xm:f>
          </x14:formula1>
          <xm:sqref>B13:B14</xm:sqref>
        </x14:dataValidation>
        <x14:dataValidation type="list" allowBlank="1" showInputMessage="1" showErrorMessage="1" xr:uid="{00000000-0002-0000-1C00-000005000000}">
          <x14:formula1>
            <xm:f>IF('List of Records Submitted'!B6="Yes",LEADER!$N$17:$N$30,Data!$N$17:$N$28)</xm:f>
          </x14:formula1>
          <xm:sqref>B5:D5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7"/>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0" style="56" hidden="1" customWidth="1"/>
    <col min="6" max="6" width="14.3046875" style="56" hidden="1" customWidth="1"/>
    <col min="7" max="7" width="4.4609375" style="56" hidden="1" customWidth="1"/>
    <col min="8" max="8" width="32.4609375" style="56" hidden="1" customWidth="1"/>
    <col min="9" max="16384" width="9.23046875" style="56"/>
  </cols>
  <sheetData>
    <row r="1" spans="1:7" ht="16" thickBot="1" x14ac:dyDescent="0.4">
      <c r="A1" s="135" t="s">
        <v>0</v>
      </c>
      <c r="B1" s="136"/>
      <c r="C1" s="136"/>
      <c r="D1" s="137"/>
    </row>
    <row r="3" spans="1:7" x14ac:dyDescent="0.35">
      <c r="A3" s="57" t="s">
        <v>31</v>
      </c>
      <c r="B3" s="138">
        <v>123456789</v>
      </c>
      <c r="C3" s="139"/>
      <c r="D3" s="140"/>
    </row>
    <row r="4" spans="1:7" x14ac:dyDescent="0.35">
      <c r="A4" s="57" t="s">
        <v>53</v>
      </c>
      <c r="B4" s="138" t="s">
        <v>339</v>
      </c>
      <c r="C4" s="142"/>
      <c r="D4" s="143"/>
    </row>
    <row r="5" spans="1:7" x14ac:dyDescent="0.35">
      <c r="A5" s="57" t="s">
        <v>1</v>
      </c>
      <c r="B5" s="134" t="s">
        <v>133</v>
      </c>
      <c r="C5" s="134"/>
      <c r="D5" s="134"/>
    </row>
    <row r="6" spans="1:7" x14ac:dyDescent="0.35">
      <c r="A6" s="57" t="s">
        <v>2</v>
      </c>
      <c r="B6" s="134" t="s">
        <v>136</v>
      </c>
      <c r="C6" s="134"/>
      <c r="D6" s="134"/>
      <c r="G6" s="56" t="str">
        <f>IF('List of Records Submitted'!B6="Yes",VLOOKUP(B5,LEADER!$N$17:$O$30,2,FALSE),VLOOKUP(B5,Data!$N$17:$O$28,2,FALSE))</f>
        <v>opt6_</v>
      </c>
    </row>
    <row r="7" spans="1:7" x14ac:dyDescent="0.35">
      <c r="A7" s="57" t="s">
        <v>46</v>
      </c>
      <c r="B7" s="71" t="s">
        <v>212</v>
      </c>
      <c r="C7" s="72"/>
      <c r="D7" s="73"/>
    </row>
    <row r="8" spans="1:7" x14ac:dyDescent="0.35">
      <c r="A8" s="57" t="s">
        <v>3</v>
      </c>
      <c r="B8" s="134" t="s">
        <v>33</v>
      </c>
      <c r="C8" s="134"/>
      <c r="D8" s="134"/>
    </row>
    <row r="9" spans="1:7" x14ac:dyDescent="0.35">
      <c r="A9" s="57" t="s">
        <v>313</v>
      </c>
      <c r="B9" s="134" t="s">
        <v>340</v>
      </c>
      <c r="C9" s="134"/>
      <c r="D9" s="134"/>
    </row>
    <row r="10" spans="1:7" x14ac:dyDescent="0.35">
      <c r="A10" s="57" t="s">
        <v>5</v>
      </c>
      <c r="B10" s="141">
        <v>35000</v>
      </c>
      <c r="C10" s="134"/>
      <c r="D10" s="134"/>
    </row>
    <row r="11" spans="1:7" ht="33" customHeight="1" x14ac:dyDescent="0.35">
      <c r="A11" s="58" t="s">
        <v>28</v>
      </c>
      <c r="B11" s="134" t="s">
        <v>35</v>
      </c>
      <c r="C11" s="134"/>
      <c r="D11" s="134"/>
    </row>
    <row r="12" spans="1:7" x14ac:dyDescent="0.35">
      <c r="A12" s="57" t="s">
        <v>6</v>
      </c>
      <c r="B12" s="59" t="s">
        <v>213</v>
      </c>
      <c r="C12" s="59"/>
      <c r="D12" s="59"/>
    </row>
    <row r="13" spans="1:7" x14ac:dyDescent="0.35">
      <c r="A13" s="57" t="s">
        <v>7</v>
      </c>
      <c r="B13" s="59" t="s">
        <v>222</v>
      </c>
      <c r="C13" s="60"/>
      <c r="D13" s="61"/>
    </row>
    <row r="14" spans="1:7" x14ac:dyDescent="0.35">
      <c r="A14" s="57" t="s">
        <v>45</v>
      </c>
      <c r="B14" s="59" t="s">
        <v>36</v>
      </c>
      <c r="C14" s="61"/>
      <c r="D14" s="61"/>
    </row>
    <row r="15" spans="1:7" ht="16" thickBot="1" x14ac:dyDescent="0.4">
      <c r="A15" s="62"/>
    </row>
    <row r="16" spans="1:7" x14ac:dyDescent="0.35">
      <c r="B16" s="63" t="s">
        <v>54</v>
      </c>
      <c r="C16" s="63" t="s">
        <v>8</v>
      </c>
      <c r="D16" s="64" t="s">
        <v>9</v>
      </c>
    </row>
    <row r="17" spans="1:8" ht="30" customHeight="1" x14ac:dyDescent="0.35">
      <c r="A17" s="57" t="s">
        <v>10</v>
      </c>
      <c r="B17" s="59" t="s">
        <v>342</v>
      </c>
      <c r="C17" s="59" t="s">
        <v>343</v>
      </c>
      <c r="D17" s="59" t="s">
        <v>344</v>
      </c>
    </row>
    <row r="18" spans="1:8" ht="30" customHeight="1" x14ac:dyDescent="0.35">
      <c r="A18" s="57" t="s">
        <v>32</v>
      </c>
      <c r="B18" s="74" t="s">
        <v>37</v>
      </c>
      <c r="C18" s="74" t="s">
        <v>37</v>
      </c>
      <c r="D18" s="74" t="s">
        <v>37</v>
      </c>
      <c r="F18" s="75" t="s">
        <v>316</v>
      </c>
    </row>
    <row r="19" spans="1:8" ht="30" customHeight="1" x14ac:dyDescent="0.35">
      <c r="A19" s="57" t="s">
        <v>11</v>
      </c>
      <c r="B19" s="59" t="s">
        <v>38</v>
      </c>
      <c r="C19" s="59" t="s">
        <v>38</v>
      </c>
      <c r="D19" s="59" t="s">
        <v>38</v>
      </c>
      <c r="F19" s="56" t="str">
        <f>IF(OR(B19="Yes",C19="Yes",D19="Yes"),"Yes","No")</f>
        <v>No</v>
      </c>
    </row>
    <row r="20" spans="1:8" ht="30" customHeight="1" x14ac:dyDescent="0.35">
      <c r="A20" s="58" t="s">
        <v>317</v>
      </c>
      <c r="B20" s="59"/>
      <c r="C20" s="59"/>
      <c r="D20" s="59"/>
    </row>
    <row r="21" spans="1:8" ht="30" customHeight="1" x14ac:dyDescent="0.35">
      <c r="A21" s="58" t="s">
        <v>12</v>
      </c>
      <c r="B21" s="59">
        <v>123456</v>
      </c>
      <c r="C21" s="59">
        <v>123457</v>
      </c>
      <c r="D21" s="59">
        <v>123458</v>
      </c>
    </row>
    <row r="22" spans="1:8" ht="30" customHeight="1" x14ac:dyDescent="0.35">
      <c r="A22" s="57" t="s">
        <v>13</v>
      </c>
      <c r="B22" s="76" t="s">
        <v>39</v>
      </c>
      <c r="C22" s="76" t="s">
        <v>40</v>
      </c>
      <c r="D22" s="76" t="s">
        <v>41</v>
      </c>
    </row>
    <row r="23" spans="1:8" ht="30" customHeight="1" x14ac:dyDescent="0.35">
      <c r="A23" s="57" t="s">
        <v>14</v>
      </c>
      <c r="B23" s="74" t="s">
        <v>42</v>
      </c>
      <c r="C23" s="74" t="s">
        <v>42</v>
      </c>
      <c r="D23" s="74" t="s">
        <v>42</v>
      </c>
      <c r="F23" s="75" t="s">
        <v>314</v>
      </c>
      <c r="H23" s="77" t="s">
        <v>315</v>
      </c>
    </row>
    <row r="24" spans="1:8" ht="30" customHeight="1" x14ac:dyDescent="0.35">
      <c r="A24" s="57" t="s">
        <v>338</v>
      </c>
      <c r="B24" s="78">
        <v>35000</v>
      </c>
      <c r="C24" s="78">
        <v>40000</v>
      </c>
      <c r="D24" s="78">
        <v>50000</v>
      </c>
      <c r="F24" s="56" t="str">
        <f>IF(AND(D24&gt;1,C24&gt;1),"No","Yes")</f>
        <v>No</v>
      </c>
      <c r="H24" s="56" t="str">
        <f>IF(AND(B24&lt;C24,B24&lt;D24),"No","Yes")</f>
        <v>No</v>
      </c>
    </row>
    <row r="25" spans="1:8" ht="30" customHeight="1" x14ac:dyDescent="0.35">
      <c r="A25" s="57" t="s">
        <v>15</v>
      </c>
      <c r="B25" s="59" t="s">
        <v>43</v>
      </c>
      <c r="C25" s="59" t="s">
        <v>44</v>
      </c>
      <c r="D25" s="59" t="s">
        <v>44</v>
      </c>
    </row>
    <row r="26" spans="1:8" ht="29.25" customHeight="1" x14ac:dyDescent="0.35">
      <c r="A26" s="57" t="s">
        <v>16</v>
      </c>
      <c r="B26" s="76">
        <v>44409</v>
      </c>
      <c r="C26" s="76">
        <v>44409</v>
      </c>
      <c r="D26" s="76">
        <v>44409</v>
      </c>
      <c r="F26" s="56" t="s">
        <v>325</v>
      </c>
    </row>
    <row r="27" spans="1:8" ht="35.25" customHeight="1" x14ac:dyDescent="0.35">
      <c r="A27" s="58" t="s">
        <v>55</v>
      </c>
      <c r="B27" s="133"/>
      <c r="C27" s="133"/>
      <c r="D27" s="133"/>
      <c r="F27" s="56" t="str">
        <f>IF(AND(H24="Yes",F24="Yes",F19="Yes"),"6",(IF(AND(H24="Yes",F24="Yes",F19="No"),"7",IF(AND(F19="Yes",F24="Yes",H24="No"),"5",IF(AND(F19="Yes",F24="No",H24="Yes"),"4",IF(AND(F24="Yes",F19="No",H24="No"),"3",IF(AND(H24="Yes",F19="No",F24="No"),"2",IF(AND(F19="Yes",F24="No",H24="No"),"1",""))))))))</f>
        <v/>
      </c>
      <c r="G27" s="56" t="str">
        <f>F27</f>
        <v/>
      </c>
      <c r="H27" s="69" t="e">
        <f>VLOOKUP(G27,Data!J18:K24,2,FALSE)</f>
        <v>#N/A</v>
      </c>
    </row>
  </sheetData>
  <sheetProtection password="CF85" sheet="1" objects="1" scenarios="1"/>
  <mergeCells count="10">
    <mergeCell ref="B27:D27"/>
    <mergeCell ref="B9:D9"/>
    <mergeCell ref="A1:D1"/>
    <mergeCell ref="B5:D5"/>
    <mergeCell ref="B6:D6"/>
    <mergeCell ref="B8:D8"/>
    <mergeCell ref="B3:D3"/>
    <mergeCell ref="B10:D10"/>
    <mergeCell ref="B11:D11"/>
    <mergeCell ref="B4:D4"/>
  </mergeCells>
  <dataValidations count="1">
    <dataValidation type="list" allowBlank="1" showInputMessage="1" showErrorMessage="1" sqref="B6:D6" xr:uid="{00000000-0002-0000-0200-000000000000}">
      <formula1>INDIRECT(G6)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1000000}">
          <x14:formula1>
            <xm:f>Data!$F$23:$F$24</xm:f>
          </x14:formula1>
          <xm:sqref>B19:D19</xm:sqref>
        </x14:dataValidation>
        <x14:dataValidation type="list" allowBlank="1" showInputMessage="1" showErrorMessage="1" xr:uid="{00000000-0002-0000-0200-000002000000}">
          <x14:formula1>
            <xm:f>Data!$F$17:$F$19</xm:f>
          </x14:formula1>
          <xm:sqref>B12</xm:sqref>
        </x14:dataValidation>
        <x14:dataValidation type="list" allowBlank="1" showInputMessage="1" showErrorMessage="1" xr:uid="{00000000-0002-0000-0200-000003000000}">
          <x14:formula1>
            <xm:f>IF('List of Records Submitted'!$B$6="Yes",LEADER!$L$4:$L$5,Data!$E$2:$E$3)</xm:f>
          </x14:formula1>
          <xm:sqref>B7</xm:sqref>
        </x14:dataValidation>
        <x14:dataValidation type="list" allowBlank="1" showInputMessage="1" showErrorMessage="1" xr:uid="{00000000-0002-0000-0200-000004000000}">
          <x14:formula1>
            <xm:f>Data!$H$17:$H$18</xm:f>
          </x14:formula1>
          <xm:sqref>B13:B14</xm:sqref>
        </x14:dataValidation>
        <x14:dataValidation type="list" allowBlank="1" showInputMessage="1" showErrorMessage="1" xr:uid="{00000000-0002-0000-0200-000005000000}">
          <x14:formula1>
            <xm:f>IF('List of Records Submitted'!B6="Yes",LEADER!$N$17:$N$30,Data!$N$17:$N$28)</xm:f>
          </x14:formula1>
          <xm:sqref>B5:D5</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D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D00-000001000000}">
          <x14:formula1>
            <xm:f>Data!$F$23:$F$24</xm:f>
          </x14:formula1>
          <xm:sqref>B19:D19</xm:sqref>
        </x14:dataValidation>
        <x14:dataValidation type="list" allowBlank="1" showInputMessage="1" showErrorMessage="1" xr:uid="{00000000-0002-0000-1D00-000002000000}">
          <x14:formula1>
            <xm:f>Data!$F$17:$F$19</xm:f>
          </x14:formula1>
          <xm:sqref>B12</xm:sqref>
        </x14:dataValidation>
        <x14:dataValidation type="list" allowBlank="1" showInputMessage="1" showErrorMessage="1" xr:uid="{00000000-0002-0000-1D00-000003000000}">
          <x14:formula1>
            <xm:f>IF('List of Records Submitted'!$B$6="Yes",LEADER!$L$4:$L$5,Data!$E$2:$E$3)</xm:f>
          </x14:formula1>
          <xm:sqref>B7</xm:sqref>
        </x14:dataValidation>
        <x14:dataValidation type="list" allowBlank="1" showInputMessage="1" showErrorMessage="1" xr:uid="{00000000-0002-0000-1D00-000004000000}">
          <x14:formula1>
            <xm:f>Data!$H$17:$H$18</xm:f>
          </x14:formula1>
          <xm:sqref>B13:B14</xm:sqref>
        </x14:dataValidation>
        <x14:dataValidation type="list" allowBlank="1" showInputMessage="1" showErrorMessage="1" xr:uid="{00000000-0002-0000-1D00-000005000000}">
          <x14:formula1>
            <xm:f>IF('List of Records Submitted'!B6="Yes",LEADER!$N$17:$N$30,Data!$N$17:$N$28)</xm:f>
          </x14:formula1>
          <xm:sqref>B5:D5</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E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E00-000001000000}">
          <x14:formula1>
            <xm:f>Data!$F$23:$F$24</xm:f>
          </x14:formula1>
          <xm:sqref>B19:D19</xm:sqref>
        </x14:dataValidation>
        <x14:dataValidation type="list" allowBlank="1" showInputMessage="1" showErrorMessage="1" xr:uid="{00000000-0002-0000-1E00-000002000000}">
          <x14:formula1>
            <xm:f>Data!$F$17:$F$19</xm:f>
          </x14:formula1>
          <xm:sqref>B12</xm:sqref>
        </x14:dataValidation>
        <x14:dataValidation type="list" allowBlank="1" showInputMessage="1" showErrorMessage="1" xr:uid="{00000000-0002-0000-1E00-000003000000}">
          <x14:formula1>
            <xm:f>IF('List of Records Submitted'!$B$6="Yes",LEADER!$L$4:$L$5,Data!$E$2:$E$3)</xm:f>
          </x14:formula1>
          <xm:sqref>B7</xm:sqref>
        </x14:dataValidation>
        <x14:dataValidation type="list" allowBlank="1" showInputMessage="1" showErrorMessage="1" xr:uid="{00000000-0002-0000-1E00-000004000000}">
          <x14:formula1>
            <xm:f>Data!$H$17:$H$18</xm:f>
          </x14:formula1>
          <xm:sqref>B13:B14</xm:sqref>
        </x14:dataValidation>
        <x14:dataValidation type="list" allowBlank="1" showInputMessage="1" showErrorMessage="1" xr:uid="{00000000-0002-0000-1E00-000005000000}">
          <x14:formula1>
            <xm:f>IF('List of Records Submitted'!B6="Yes",LEADER!$N$17:$N$30,Data!$N$17:$N$28)</xm:f>
          </x14:formula1>
          <xm:sqref>B5:D5</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1F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1F00-000001000000}">
          <x14:formula1>
            <xm:f>Data!$F$23:$F$24</xm:f>
          </x14:formula1>
          <xm:sqref>B19:D19</xm:sqref>
        </x14:dataValidation>
        <x14:dataValidation type="list" allowBlank="1" showInputMessage="1" showErrorMessage="1" xr:uid="{00000000-0002-0000-1F00-000002000000}">
          <x14:formula1>
            <xm:f>Data!$F$17:$F$19</xm:f>
          </x14:formula1>
          <xm:sqref>B12</xm:sqref>
        </x14:dataValidation>
        <x14:dataValidation type="list" allowBlank="1" showInputMessage="1" showErrorMessage="1" xr:uid="{00000000-0002-0000-1F00-000003000000}">
          <x14:formula1>
            <xm:f>IF('List of Records Submitted'!$B$6="Yes",LEADER!$L$4:$L$5,Data!$E$2:$E$3)</xm:f>
          </x14:formula1>
          <xm:sqref>B7</xm:sqref>
        </x14:dataValidation>
        <x14:dataValidation type="list" allowBlank="1" showInputMessage="1" showErrorMessage="1" xr:uid="{00000000-0002-0000-1F00-000004000000}">
          <x14:formula1>
            <xm:f>Data!$H$17:$H$18</xm:f>
          </x14:formula1>
          <xm:sqref>B13:B14</xm:sqref>
        </x14:dataValidation>
        <x14:dataValidation type="list" allowBlank="1" showInputMessage="1" showErrorMessage="1" xr:uid="{00000000-0002-0000-1F00-000005000000}">
          <x14:formula1>
            <xm:f>IF('List of Records Submitted'!B6="Yes",LEADER!$N$17:$N$30,Data!$N$17:$N$28)</xm:f>
          </x14:formula1>
          <xm:sqref>B5:D5</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20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2000-000001000000}">
          <x14:formula1>
            <xm:f>Data!$F$23:$F$24</xm:f>
          </x14:formula1>
          <xm:sqref>B19:D19</xm:sqref>
        </x14:dataValidation>
        <x14:dataValidation type="list" allowBlank="1" showInputMessage="1" showErrorMessage="1" xr:uid="{00000000-0002-0000-2000-000002000000}">
          <x14:formula1>
            <xm:f>Data!$F$17:$F$19</xm:f>
          </x14:formula1>
          <xm:sqref>B12</xm:sqref>
        </x14:dataValidation>
        <x14:dataValidation type="list" allowBlank="1" showInputMessage="1" showErrorMessage="1" xr:uid="{00000000-0002-0000-2000-000003000000}">
          <x14:formula1>
            <xm:f>IF('List of Records Submitted'!$B$6="Yes",LEADER!$L$4:$L$5,Data!$E$2:$E$3)</xm:f>
          </x14:formula1>
          <xm:sqref>B7</xm:sqref>
        </x14:dataValidation>
        <x14:dataValidation type="list" allowBlank="1" showInputMessage="1" showErrorMessage="1" xr:uid="{00000000-0002-0000-2000-000004000000}">
          <x14:formula1>
            <xm:f>Data!$H$17:$H$18</xm:f>
          </x14:formula1>
          <xm:sqref>B13:B14</xm:sqref>
        </x14:dataValidation>
        <x14:dataValidation type="list" allowBlank="1" showInputMessage="1" showErrorMessage="1" xr:uid="{00000000-0002-0000-2000-000005000000}">
          <x14:formula1>
            <xm:f>IF('List of Records Submitted'!B6="Yes",LEADER!$N$17:$N$30,Data!$N$17:$N$28)</xm:f>
          </x14:formula1>
          <xm:sqref>B5:D5</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21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2100-000001000000}">
          <x14:formula1>
            <xm:f>Data!$F$23:$F$24</xm:f>
          </x14:formula1>
          <xm:sqref>B19:D19</xm:sqref>
        </x14:dataValidation>
        <x14:dataValidation type="list" allowBlank="1" showInputMessage="1" showErrorMessage="1" xr:uid="{00000000-0002-0000-2100-000002000000}">
          <x14:formula1>
            <xm:f>Data!$F$17:$F$19</xm:f>
          </x14:formula1>
          <xm:sqref>B12</xm:sqref>
        </x14:dataValidation>
        <x14:dataValidation type="list" allowBlank="1" showInputMessage="1" showErrorMessage="1" xr:uid="{00000000-0002-0000-2100-000003000000}">
          <x14:formula1>
            <xm:f>IF('List of Records Submitted'!$B$6="Yes",LEADER!$L$4:$L$5,Data!$E$2:$E$3)</xm:f>
          </x14:formula1>
          <xm:sqref>B7</xm:sqref>
        </x14:dataValidation>
        <x14:dataValidation type="list" allowBlank="1" showInputMessage="1" showErrorMessage="1" xr:uid="{00000000-0002-0000-2100-000004000000}">
          <x14:formula1>
            <xm:f>Data!$H$17:$H$18</xm:f>
          </x14:formula1>
          <xm:sqref>B13:B14</xm:sqref>
        </x14:dataValidation>
        <x14:dataValidation type="list" allowBlank="1" showInputMessage="1" showErrorMessage="1" xr:uid="{00000000-0002-0000-2100-000005000000}">
          <x14:formula1>
            <xm:f>IF('List of Records Submitted'!B6="Yes",LEADER!$N$17:$N$30,Data!$N$17:$N$28)</xm:f>
          </x14:formula1>
          <xm:sqref>B5:D5</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22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2200-000001000000}">
          <x14:formula1>
            <xm:f>Data!$F$23:$F$24</xm:f>
          </x14:formula1>
          <xm:sqref>B19:D19</xm:sqref>
        </x14:dataValidation>
        <x14:dataValidation type="list" allowBlank="1" showInputMessage="1" showErrorMessage="1" xr:uid="{00000000-0002-0000-2200-000002000000}">
          <x14:formula1>
            <xm:f>Data!$F$17:$F$19</xm:f>
          </x14:formula1>
          <xm:sqref>B12</xm:sqref>
        </x14:dataValidation>
        <x14:dataValidation type="list" allowBlank="1" showInputMessage="1" showErrorMessage="1" xr:uid="{00000000-0002-0000-2200-000003000000}">
          <x14:formula1>
            <xm:f>IF('List of Records Submitted'!$B$6="Yes",LEADER!$L$4:$L$5,Data!$E$2:$E$3)</xm:f>
          </x14:formula1>
          <xm:sqref>B7</xm:sqref>
        </x14:dataValidation>
        <x14:dataValidation type="list" allowBlank="1" showInputMessage="1" showErrorMessage="1" xr:uid="{00000000-0002-0000-2200-000004000000}">
          <x14:formula1>
            <xm:f>Data!$H$17:$H$18</xm:f>
          </x14:formula1>
          <xm:sqref>B13:B14</xm:sqref>
        </x14:dataValidation>
        <x14:dataValidation type="list" allowBlank="1" showInputMessage="1" showErrorMessage="1" xr:uid="{00000000-0002-0000-2200-000005000000}">
          <x14:formula1>
            <xm:f>IF('List of Records Submitted'!B6="Yes",LEADER!$N$17:$N$30,Data!$N$17:$N$28)</xm:f>
          </x14:formula1>
          <xm:sqref>B5:D5</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1:BV153"/>
  <sheetViews>
    <sheetView workbookViewId="0">
      <selection activeCell="B27" sqref="B27:D27"/>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23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2300-000001000000}">
          <x14:formula1>
            <xm:f>Data!$F$23:$F$24</xm:f>
          </x14:formula1>
          <xm:sqref>B19:D19</xm:sqref>
        </x14:dataValidation>
        <x14:dataValidation type="list" allowBlank="1" showInputMessage="1" showErrorMessage="1" xr:uid="{00000000-0002-0000-2300-000002000000}">
          <x14:formula1>
            <xm:f>Data!$F$17:$F$19</xm:f>
          </x14:formula1>
          <xm:sqref>B12</xm:sqref>
        </x14:dataValidation>
        <x14:dataValidation type="list" allowBlank="1" showInputMessage="1" showErrorMessage="1" xr:uid="{00000000-0002-0000-2300-000003000000}">
          <x14:formula1>
            <xm:f>IF('List of Records Submitted'!$B$6="Yes",LEADER!$L$4:$L$5,Data!$E$2:$E$3)</xm:f>
          </x14:formula1>
          <xm:sqref>B7</xm:sqref>
        </x14:dataValidation>
        <x14:dataValidation type="list" allowBlank="1" showInputMessage="1" showErrorMessage="1" xr:uid="{00000000-0002-0000-2300-000004000000}">
          <x14:formula1>
            <xm:f>Data!$H$17:$H$18</xm:f>
          </x14:formula1>
          <xm:sqref>B13:B14</xm:sqref>
        </x14:dataValidation>
        <x14:dataValidation type="list" allowBlank="1" showInputMessage="1" showErrorMessage="1" xr:uid="{00000000-0002-0000-2300-000005000000}">
          <x14:formula1>
            <xm:f>IF('List of Records Submitted'!B6="Yes",LEADER!$N$17:$N$30,Data!$N$17:$N$28)</xm:f>
          </x14:formula1>
          <xm:sqref>B5:D5</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2:R36"/>
  <sheetViews>
    <sheetView topLeftCell="B1" workbookViewId="0">
      <selection activeCell="P8" sqref="P8"/>
    </sheetView>
  </sheetViews>
  <sheetFormatPr defaultColWidth="9.23046875" defaultRowHeight="15.5" x14ac:dyDescent="0.35"/>
  <cols>
    <col min="1" max="1" width="0" style="56" hidden="1" customWidth="1"/>
    <col min="2" max="2" width="27.3046875" style="56" customWidth="1"/>
    <col min="3" max="3" width="15.765625" style="56" customWidth="1"/>
    <col min="4" max="4" width="13.765625" style="56" customWidth="1"/>
    <col min="5" max="5" width="14.84375" style="56" customWidth="1"/>
    <col min="6" max="6" width="14.53515625" style="56" customWidth="1"/>
    <col min="7" max="7" width="17.3046875" style="56" customWidth="1"/>
    <col min="8" max="8" width="11.07421875" style="56" customWidth="1"/>
    <col min="9" max="9" width="13" style="56" customWidth="1"/>
    <col min="10" max="11" width="9.23046875" style="56"/>
    <col min="12" max="12" width="11.07421875" style="56" customWidth="1"/>
    <col min="13" max="13" width="10.4609375" style="56" customWidth="1"/>
    <col min="14" max="14" width="11.765625" style="56" customWidth="1"/>
    <col min="15" max="15" width="11" style="56" bestFit="1" customWidth="1"/>
    <col min="16" max="16" width="11.07421875" style="56" customWidth="1"/>
    <col min="17" max="17" width="12.84375" style="56" customWidth="1"/>
    <col min="18" max="18" width="12.4609375" style="56" customWidth="1"/>
    <col min="19" max="16384" width="9.23046875" style="56"/>
  </cols>
  <sheetData>
    <row r="2" spans="1:18" ht="46.5" x14ac:dyDescent="0.35">
      <c r="B2" s="39"/>
      <c r="C2" s="39"/>
      <c r="D2" s="39"/>
      <c r="E2" s="39"/>
      <c r="F2" s="39"/>
      <c r="G2" s="40"/>
      <c r="H2" s="39"/>
      <c r="I2" s="41"/>
      <c r="J2" s="152" t="s">
        <v>268</v>
      </c>
      <c r="K2" s="153"/>
      <c r="L2" s="154" t="s">
        <v>269</v>
      </c>
      <c r="M2" s="153"/>
      <c r="N2" s="154" t="s">
        <v>270</v>
      </c>
      <c r="O2" s="153"/>
      <c r="P2" s="154" t="s">
        <v>271</v>
      </c>
      <c r="Q2" s="153"/>
      <c r="R2" s="53" t="s">
        <v>7</v>
      </c>
    </row>
    <row r="3" spans="1:18" ht="31.5" thickBot="1" x14ac:dyDescent="0.4">
      <c r="B3" s="43" t="s">
        <v>227</v>
      </c>
      <c r="C3" s="44" t="s">
        <v>272</v>
      </c>
      <c r="D3" s="45" t="s">
        <v>273</v>
      </c>
      <c r="E3" s="45"/>
      <c r="F3" s="46"/>
      <c r="G3" s="47" t="s">
        <v>274</v>
      </c>
      <c r="H3" s="47" t="s">
        <v>275</v>
      </c>
      <c r="I3" s="48" t="s">
        <v>276</v>
      </c>
      <c r="J3" s="49" t="s">
        <v>277</v>
      </c>
      <c r="K3" s="50" t="s">
        <v>278</v>
      </c>
      <c r="L3" s="51" t="s">
        <v>279</v>
      </c>
      <c r="M3" s="49" t="s">
        <v>280</v>
      </c>
      <c r="N3" s="51" t="s">
        <v>279</v>
      </c>
      <c r="O3" s="49" t="s">
        <v>280</v>
      </c>
      <c r="P3" s="51" t="s">
        <v>279</v>
      </c>
      <c r="Q3" s="49" t="s">
        <v>280</v>
      </c>
      <c r="R3" s="52" t="s">
        <v>281</v>
      </c>
    </row>
    <row r="4" spans="1:18" x14ac:dyDescent="0.35">
      <c r="A4" s="81" t="s">
        <v>34</v>
      </c>
      <c r="B4" s="82" t="str">
        <f ca="1">IF((INDIRECT("'"&amp;A4&amp;"'!$B$5"))="","",(INDIRECT("'"&amp;A4&amp;"'!$B$5")))</f>
        <v/>
      </c>
      <c r="C4" s="82" t="str">
        <f ca="1">IF((INDIRECT("'"&amp;A4&amp;"'!$B$6"))="","",(INDIRECT("'"&amp;A4&amp;"'!$B$6")))</f>
        <v/>
      </c>
      <c r="D4" s="83" t="str">
        <f ca="1">IF((INDIRECT("'"&amp;A4&amp;"'!$B$8"))="","",(INDIRECT("'"&amp;A4&amp;"'!$B$8")))</f>
        <v/>
      </c>
      <c r="E4" s="54"/>
      <c r="F4" s="55"/>
      <c r="G4" s="82" t="str">
        <f ca="1">IF((INDIRECT("'"&amp;A4&amp;"'!$B$7"))="","",(INDIRECT("'"&amp;A4&amp;"'!$B$7")))</f>
        <v/>
      </c>
      <c r="H4" s="82" t="str">
        <f ca="1">IF((INDIRECT("'"&amp;A4&amp;"'!$B$9"))="","",(INDIRECT("'"&amp;A4&amp;"'!$B$9")))</f>
        <v/>
      </c>
      <c r="I4" s="84" t="str">
        <f ca="1">IF((INDIRECT("'"&amp;A4&amp;"'!$B$24"))="","",(INDIRECT("'"&amp;A4&amp;"'!$B$24")))</f>
        <v/>
      </c>
      <c r="J4" s="82" t="str">
        <f t="shared" ref="J4" ca="1" si="0">IF(I4="","","Yes")</f>
        <v/>
      </c>
      <c r="K4" s="86" t="str">
        <f ca="1">IF((INDIRECT("'"&amp;A4&amp;"'!$B$12"))="","",(INDIRECT("'"&amp;A4&amp;"'!$B$12")))</f>
        <v/>
      </c>
      <c r="L4" s="87" t="str">
        <f ca="1">IF((INDIRECT("'"&amp;A4&amp;"'!$B$17"))="","",(INDIRECT("'"&amp;A4&amp;"'!$B$17")))</f>
        <v/>
      </c>
      <c r="M4" s="88" t="str">
        <f ca="1">IF((INDIRECT("'"&amp;A4&amp;"'!$B$24"))="","",(INDIRECT("'"&amp;A4&amp;"'!$B$24")))</f>
        <v/>
      </c>
      <c r="N4" s="89" t="str">
        <f ca="1">IF((INDIRECT("'"&amp;A4&amp;"'!$C$17"))="","",(INDIRECT("'"&amp;A4&amp;"'!$C$17")))</f>
        <v/>
      </c>
      <c r="O4" s="90" t="str">
        <f ca="1">IF((INDIRECT("'"&amp;A4&amp;"'!$C$24"))="","",(INDIRECT("'"&amp;A4&amp;"'!$C$24")))</f>
        <v/>
      </c>
      <c r="P4" s="89" t="str">
        <f ca="1">IF((INDIRECT("'"&amp;A4&amp;"'!$D$17"))="","",(INDIRECT("'"&amp;A4&amp;"'!$D$17")))</f>
        <v/>
      </c>
      <c r="Q4" s="90" t="str">
        <f ca="1">IF((INDIRECT("'"&amp;A4&amp;"'!$D$24"))="","",(INDIRECT("'"&amp;A4&amp;"'!$D$24")))</f>
        <v/>
      </c>
      <c r="R4" s="91" t="str">
        <f ca="1">IF((INDIRECT("'"&amp;A4&amp;"'!$B$13"))="","",(INDIRECT("'"&amp;A4&amp;"'!$B$13")))</f>
        <v/>
      </c>
    </row>
    <row r="5" spans="1:18" x14ac:dyDescent="0.35">
      <c r="A5" s="81" t="s">
        <v>282</v>
      </c>
      <c r="B5" s="82" t="str">
        <f t="shared" ref="B5:B33" ca="1" si="1">IF((INDIRECT("'"&amp;A5&amp;"'!$B$5"))="","",(INDIRECT("'"&amp;A5&amp;"'!$B$5")))</f>
        <v/>
      </c>
      <c r="C5" s="82" t="str">
        <f t="shared" ref="C5:C33" ca="1" si="2">IF((INDIRECT("'"&amp;A5&amp;"'!$B$6"))="","",(INDIRECT("'"&amp;A5&amp;"'!$B$6")))</f>
        <v/>
      </c>
      <c r="D5" s="83" t="str">
        <f t="shared" ref="D5:D33" ca="1" si="3">IF((INDIRECT("'"&amp;A5&amp;"'!$B$8"))="","",(INDIRECT("'"&amp;A5&amp;"'!$B$8")))</f>
        <v/>
      </c>
      <c r="E5" s="54"/>
      <c r="F5" s="55"/>
      <c r="G5" s="82" t="str">
        <f t="shared" ref="G5:G33" ca="1" si="4">IF((INDIRECT("'"&amp;A5&amp;"'!$B$7"))="","",(INDIRECT("'"&amp;A5&amp;"'!$B$7")))</f>
        <v/>
      </c>
      <c r="H5" s="82" t="str">
        <f t="shared" ref="H5:H33" ca="1" si="5">IF((INDIRECT("'"&amp;A5&amp;"'!$B$9"))="","",(INDIRECT("'"&amp;A5&amp;"'!$B$9")))</f>
        <v/>
      </c>
      <c r="I5" s="84" t="str">
        <f t="shared" ref="I5:I33" ca="1" si="6">IF((INDIRECT("'"&amp;A5&amp;"'!$B$24"))="","",(INDIRECT("'"&amp;A5&amp;"'!$B$24")))</f>
        <v/>
      </c>
      <c r="J5" s="82" t="str">
        <f t="shared" ref="J5:J33" ca="1" si="7">IF(I5="","","Yes")</f>
        <v/>
      </c>
      <c r="K5" s="86" t="str">
        <f t="shared" ref="K5:K33" ca="1" si="8">IF((INDIRECT("'"&amp;A5&amp;"'!$B$12"))="","",(INDIRECT("'"&amp;A5&amp;"'!$B$12")))</f>
        <v/>
      </c>
      <c r="L5" s="92" t="str">
        <f t="shared" ref="L5:L33" ca="1" si="9">IF((INDIRECT("'"&amp;A5&amp;"'!$B$17"))="","",(INDIRECT("'"&amp;A5&amp;"'!$B$17")))</f>
        <v/>
      </c>
      <c r="M5" s="85" t="str">
        <f t="shared" ref="M5:M33" ca="1" si="10">IF((INDIRECT("'"&amp;A5&amp;"'!$B$24"))="","",(INDIRECT("'"&amp;A5&amp;"'!$B$24")))</f>
        <v/>
      </c>
      <c r="N5" s="82" t="str">
        <f t="shared" ref="N5:N33" ca="1" si="11">IF((INDIRECT("'"&amp;A5&amp;"'!$C$17"))="","",(INDIRECT("'"&amp;A5&amp;"'!$C$17")))</f>
        <v/>
      </c>
      <c r="O5" s="84" t="str">
        <f t="shared" ref="O5:O33" ca="1" si="12">IF((INDIRECT("'"&amp;A5&amp;"'!$C$24"))="","",(INDIRECT("'"&amp;A5&amp;"'!$C$24")))</f>
        <v/>
      </c>
      <c r="P5" s="82" t="str">
        <f t="shared" ref="P5:P33" ca="1" si="13">IF((INDIRECT("'"&amp;A5&amp;"'!$D$17"))="","",(INDIRECT("'"&amp;A5&amp;"'!$D$17")))</f>
        <v/>
      </c>
      <c r="Q5" s="84" t="str">
        <f t="shared" ref="Q5:Q33" ca="1" si="14">IF((INDIRECT("'"&amp;A5&amp;"'!$D$24"))="","",(INDIRECT("'"&amp;A5&amp;"'!$D$24")))</f>
        <v/>
      </c>
      <c r="R5" s="93" t="str">
        <f t="shared" ref="R5:R33" ca="1" si="15">IF((INDIRECT("'"&amp;A5&amp;"'!$B$13"))="","",(INDIRECT("'"&amp;A5&amp;"'!$B$13")))</f>
        <v/>
      </c>
    </row>
    <row r="6" spans="1:18" x14ac:dyDescent="0.35">
      <c r="A6" s="81" t="s">
        <v>283</v>
      </c>
      <c r="B6" s="82" t="str">
        <f t="shared" ca="1" si="1"/>
        <v/>
      </c>
      <c r="C6" s="82" t="str">
        <f t="shared" ca="1" si="2"/>
        <v/>
      </c>
      <c r="D6" s="83" t="str">
        <f t="shared" ca="1" si="3"/>
        <v/>
      </c>
      <c r="E6" s="54"/>
      <c r="F6" s="55"/>
      <c r="G6" s="82" t="str">
        <f t="shared" ca="1" si="4"/>
        <v/>
      </c>
      <c r="H6" s="82" t="str">
        <f t="shared" ca="1" si="5"/>
        <v/>
      </c>
      <c r="I6" s="84" t="str">
        <f t="shared" ca="1" si="6"/>
        <v/>
      </c>
      <c r="J6" s="82" t="str">
        <f t="shared" ca="1" si="7"/>
        <v/>
      </c>
      <c r="K6" s="86" t="str">
        <f t="shared" ca="1" si="8"/>
        <v/>
      </c>
      <c r="L6" s="92" t="str">
        <f t="shared" ca="1" si="9"/>
        <v/>
      </c>
      <c r="M6" s="85" t="str">
        <f t="shared" ca="1" si="10"/>
        <v/>
      </c>
      <c r="N6" s="82" t="str">
        <f t="shared" ca="1" si="11"/>
        <v/>
      </c>
      <c r="O6" s="84" t="str">
        <f t="shared" ca="1" si="12"/>
        <v/>
      </c>
      <c r="P6" s="82" t="str">
        <f t="shared" ca="1" si="13"/>
        <v/>
      </c>
      <c r="Q6" s="84" t="str">
        <f t="shared" ca="1" si="14"/>
        <v/>
      </c>
      <c r="R6" s="93" t="str">
        <f t="shared" ca="1" si="15"/>
        <v/>
      </c>
    </row>
    <row r="7" spans="1:18" x14ac:dyDescent="0.35">
      <c r="A7" s="81" t="s">
        <v>284</v>
      </c>
      <c r="B7" s="82" t="str">
        <f t="shared" ca="1" si="1"/>
        <v/>
      </c>
      <c r="C7" s="82" t="str">
        <f t="shared" ca="1" si="2"/>
        <v/>
      </c>
      <c r="D7" s="83" t="str">
        <f t="shared" ca="1" si="3"/>
        <v/>
      </c>
      <c r="E7" s="54"/>
      <c r="F7" s="55"/>
      <c r="G7" s="82" t="str">
        <f t="shared" ca="1" si="4"/>
        <v/>
      </c>
      <c r="H7" s="82" t="str">
        <f t="shared" ca="1" si="5"/>
        <v/>
      </c>
      <c r="I7" s="84" t="str">
        <f t="shared" ca="1" si="6"/>
        <v/>
      </c>
      <c r="J7" s="82" t="str">
        <f t="shared" ca="1" si="7"/>
        <v/>
      </c>
      <c r="K7" s="86" t="str">
        <f t="shared" ca="1" si="8"/>
        <v/>
      </c>
      <c r="L7" s="92" t="str">
        <f t="shared" ca="1" si="9"/>
        <v/>
      </c>
      <c r="M7" s="85" t="str">
        <f t="shared" ca="1" si="10"/>
        <v/>
      </c>
      <c r="N7" s="82" t="str">
        <f t="shared" ca="1" si="11"/>
        <v/>
      </c>
      <c r="O7" s="84" t="str">
        <f t="shared" ca="1" si="12"/>
        <v/>
      </c>
      <c r="P7" s="82" t="str">
        <f t="shared" ca="1" si="13"/>
        <v/>
      </c>
      <c r="Q7" s="84" t="str">
        <f t="shared" ca="1" si="14"/>
        <v/>
      </c>
      <c r="R7" s="93" t="str">
        <f t="shared" ca="1" si="15"/>
        <v/>
      </c>
    </row>
    <row r="8" spans="1:18" x14ac:dyDescent="0.35">
      <c r="A8" s="81" t="s">
        <v>285</v>
      </c>
      <c r="B8" s="82" t="str">
        <f t="shared" ca="1" si="1"/>
        <v/>
      </c>
      <c r="C8" s="82" t="str">
        <f t="shared" ca="1" si="2"/>
        <v/>
      </c>
      <c r="D8" s="83" t="str">
        <f t="shared" ca="1" si="3"/>
        <v/>
      </c>
      <c r="E8" s="54"/>
      <c r="F8" s="55"/>
      <c r="G8" s="82" t="str">
        <f t="shared" ca="1" si="4"/>
        <v/>
      </c>
      <c r="H8" s="82" t="str">
        <f t="shared" ca="1" si="5"/>
        <v/>
      </c>
      <c r="I8" s="84" t="str">
        <f t="shared" ca="1" si="6"/>
        <v/>
      </c>
      <c r="J8" s="82" t="str">
        <f t="shared" ca="1" si="7"/>
        <v/>
      </c>
      <c r="K8" s="86" t="str">
        <f t="shared" ca="1" si="8"/>
        <v/>
      </c>
      <c r="L8" s="92" t="str">
        <f t="shared" ca="1" si="9"/>
        <v/>
      </c>
      <c r="M8" s="85" t="str">
        <f t="shared" ca="1" si="10"/>
        <v/>
      </c>
      <c r="N8" s="82" t="str">
        <f t="shared" ca="1" si="11"/>
        <v/>
      </c>
      <c r="O8" s="84" t="str">
        <f t="shared" ca="1" si="12"/>
        <v/>
      </c>
      <c r="P8" s="82" t="str">
        <f t="shared" ca="1" si="13"/>
        <v/>
      </c>
      <c r="Q8" s="84" t="str">
        <f t="shared" ca="1" si="14"/>
        <v/>
      </c>
      <c r="R8" s="93" t="str">
        <f t="shared" ca="1" si="15"/>
        <v/>
      </c>
    </row>
    <row r="9" spans="1:18" x14ac:dyDescent="0.35">
      <c r="A9" s="81" t="s">
        <v>286</v>
      </c>
      <c r="B9" s="82" t="str">
        <f t="shared" ca="1" si="1"/>
        <v/>
      </c>
      <c r="C9" s="82" t="str">
        <f t="shared" ca="1" si="2"/>
        <v/>
      </c>
      <c r="D9" s="83" t="str">
        <f t="shared" ca="1" si="3"/>
        <v/>
      </c>
      <c r="E9" s="54"/>
      <c r="F9" s="55"/>
      <c r="G9" s="82" t="str">
        <f t="shared" ca="1" si="4"/>
        <v/>
      </c>
      <c r="H9" s="82" t="str">
        <f t="shared" ca="1" si="5"/>
        <v/>
      </c>
      <c r="I9" s="84" t="str">
        <f t="shared" ca="1" si="6"/>
        <v/>
      </c>
      <c r="J9" s="82" t="str">
        <f t="shared" ca="1" si="7"/>
        <v/>
      </c>
      <c r="K9" s="86" t="str">
        <f t="shared" ca="1" si="8"/>
        <v/>
      </c>
      <c r="L9" s="92" t="str">
        <f t="shared" ca="1" si="9"/>
        <v/>
      </c>
      <c r="M9" s="85" t="str">
        <f t="shared" ca="1" si="10"/>
        <v/>
      </c>
      <c r="N9" s="82" t="str">
        <f t="shared" ca="1" si="11"/>
        <v/>
      </c>
      <c r="O9" s="84" t="str">
        <f t="shared" ca="1" si="12"/>
        <v/>
      </c>
      <c r="P9" s="82" t="str">
        <f t="shared" ca="1" si="13"/>
        <v/>
      </c>
      <c r="Q9" s="84" t="str">
        <f t="shared" ca="1" si="14"/>
        <v/>
      </c>
      <c r="R9" s="93" t="str">
        <f t="shared" ca="1" si="15"/>
        <v/>
      </c>
    </row>
    <row r="10" spans="1:18" x14ac:dyDescent="0.35">
      <c r="A10" s="81" t="s">
        <v>287</v>
      </c>
      <c r="B10" s="82" t="str">
        <f t="shared" ca="1" si="1"/>
        <v/>
      </c>
      <c r="C10" s="82" t="str">
        <f t="shared" ca="1" si="2"/>
        <v/>
      </c>
      <c r="D10" s="83" t="str">
        <f t="shared" ca="1" si="3"/>
        <v/>
      </c>
      <c r="E10" s="54"/>
      <c r="F10" s="55"/>
      <c r="G10" s="82" t="str">
        <f t="shared" ca="1" si="4"/>
        <v/>
      </c>
      <c r="H10" s="82" t="str">
        <f t="shared" ca="1" si="5"/>
        <v/>
      </c>
      <c r="I10" s="84" t="str">
        <f t="shared" ca="1" si="6"/>
        <v/>
      </c>
      <c r="J10" s="82" t="str">
        <f t="shared" ca="1" si="7"/>
        <v/>
      </c>
      <c r="K10" s="86" t="str">
        <f t="shared" ca="1" si="8"/>
        <v/>
      </c>
      <c r="L10" s="92" t="str">
        <f t="shared" ca="1" si="9"/>
        <v/>
      </c>
      <c r="M10" s="85" t="str">
        <f t="shared" ca="1" si="10"/>
        <v/>
      </c>
      <c r="N10" s="82" t="str">
        <f t="shared" ca="1" si="11"/>
        <v/>
      </c>
      <c r="O10" s="84" t="str">
        <f t="shared" ca="1" si="12"/>
        <v/>
      </c>
      <c r="P10" s="82" t="str">
        <f t="shared" ca="1" si="13"/>
        <v/>
      </c>
      <c r="Q10" s="84" t="str">
        <f t="shared" ca="1" si="14"/>
        <v/>
      </c>
      <c r="R10" s="93" t="str">
        <f t="shared" ca="1" si="15"/>
        <v/>
      </c>
    </row>
    <row r="11" spans="1:18" x14ac:dyDescent="0.35">
      <c r="A11" s="81" t="s">
        <v>288</v>
      </c>
      <c r="B11" s="82" t="str">
        <f t="shared" ca="1" si="1"/>
        <v/>
      </c>
      <c r="C11" s="82" t="str">
        <f t="shared" ca="1" si="2"/>
        <v/>
      </c>
      <c r="D11" s="83" t="str">
        <f t="shared" ca="1" si="3"/>
        <v/>
      </c>
      <c r="E11" s="54"/>
      <c r="F11" s="55"/>
      <c r="G11" s="82" t="str">
        <f t="shared" ca="1" si="4"/>
        <v/>
      </c>
      <c r="H11" s="82" t="str">
        <f t="shared" ca="1" si="5"/>
        <v/>
      </c>
      <c r="I11" s="84" t="str">
        <f t="shared" ca="1" si="6"/>
        <v/>
      </c>
      <c r="J11" s="82" t="str">
        <f t="shared" ca="1" si="7"/>
        <v/>
      </c>
      <c r="K11" s="86" t="str">
        <f t="shared" ca="1" si="8"/>
        <v/>
      </c>
      <c r="L11" s="92" t="str">
        <f t="shared" ca="1" si="9"/>
        <v/>
      </c>
      <c r="M11" s="85" t="str">
        <f t="shared" ca="1" si="10"/>
        <v/>
      </c>
      <c r="N11" s="82" t="str">
        <f t="shared" ca="1" si="11"/>
        <v/>
      </c>
      <c r="O11" s="84" t="str">
        <f t="shared" ca="1" si="12"/>
        <v/>
      </c>
      <c r="P11" s="82" t="str">
        <f t="shared" ca="1" si="13"/>
        <v/>
      </c>
      <c r="Q11" s="84" t="str">
        <f t="shared" ca="1" si="14"/>
        <v/>
      </c>
      <c r="R11" s="93" t="str">
        <f t="shared" ca="1" si="15"/>
        <v/>
      </c>
    </row>
    <row r="12" spans="1:18" x14ac:dyDescent="0.35">
      <c r="A12" s="81" t="s">
        <v>289</v>
      </c>
      <c r="B12" s="82" t="str">
        <f t="shared" ca="1" si="1"/>
        <v/>
      </c>
      <c r="C12" s="82" t="str">
        <f t="shared" ca="1" si="2"/>
        <v/>
      </c>
      <c r="D12" s="83" t="str">
        <f t="shared" ca="1" si="3"/>
        <v/>
      </c>
      <c r="E12" s="54"/>
      <c r="F12" s="55"/>
      <c r="G12" s="82" t="str">
        <f t="shared" ca="1" si="4"/>
        <v/>
      </c>
      <c r="H12" s="82" t="str">
        <f t="shared" ca="1" si="5"/>
        <v/>
      </c>
      <c r="I12" s="84" t="str">
        <f t="shared" ca="1" si="6"/>
        <v/>
      </c>
      <c r="J12" s="82" t="str">
        <f t="shared" ca="1" si="7"/>
        <v/>
      </c>
      <c r="K12" s="86" t="str">
        <f t="shared" ca="1" si="8"/>
        <v/>
      </c>
      <c r="L12" s="92" t="str">
        <f t="shared" ca="1" si="9"/>
        <v/>
      </c>
      <c r="M12" s="85" t="str">
        <f t="shared" ca="1" si="10"/>
        <v/>
      </c>
      <c r="N12" s="82" t="str">
        <f t="shared" ca="1" si="11"/>
        <v/>
      </c>
      <c r="O12" s="84" t="str">
        <f t="shared" ca="1" si="12"/>
        <v/>
      </c>
      <c r="P12" s="82" t="str">
        <f t="shared" ca="1" si="13"/>
        <v/>
      </c>
      <c r="Q12" s="84" t="str">
        <f t="shared" ca="1" si="14"/>
        <v/>
      </c>
      <c r="R12" s="93" t="str">
        <f t="shared" ca="1" si="15"/>
        <v/>
      </c>
    </row>
    <row r="13" spans="1:18" x14ac:dyDescent="0.35">
      <c r="A13" s="81" t="s">
        <v>290</v>
      </c>
      <c r="B13" s="82" t="str">
        <f t="shared" ca="1" si="1"/>
        <v/>
      </c>
      <c r="C13" s="82" t="str">
        <f t="shared" ca="1" si="2"/>
        <v/>
      </c>
      <c r="D13" s="83" t="str">
        <f t="shared" ca="1" si="3"/>
        <v/>
      </c>
      <c r="E13" s="54"/>
      <c r="F13" s="55"/>
      <c r="G13" s="82" t="str">
        <f t="shared" ca="1" si="4"/>
        <v/>
      </c>
      <c r="H13" s="82" t="str">
        <f t="shared" ca="1" si="5"/>
        <v/>
      </c>
      <c r="I13" s="84" t="str">
        <f t="shared" ca="1" si="6"/>
        <v/>
      </c>
      <c r="J13" s="82" t="str">
        <f t="shared" ca="1" si="7"/>
        <v/>
      </c>
      <c r="K13" s="86" t="str">
        <f t="shared" ca="1" si="8"/>
        <v/>
      </c>
      <c r="L13" s="92" t="str">
        <f t="shared" ca="1" si="9"/>
        <v/>
      </c>
      <c r="M13" s="85" t="str">
        <f t="shared" ca="1" si="10"/>
        <v/>
      </c>
      <c r="N13" s="82" t="str">
        <f t="shared" ca="1" si="11"/>
        <v/>
      </c>
      <c r="O13" s="84" t="str">
        <f t="shared" ca="1" si="12"/>
        <v/>
      </c>
      <c r="P13" s="82" t="str">
        <f t="shared" ca="1" si="13"/>
        <v/>
      </c>
      <c r="Q13" s="84" t="str">
        <f t="shared" ca="1" si="14"/>
        <v/>
      </c>
      <c r="R13" s="93" t="str">
        <f t="shared" ca="1" si="15"/>
        <v/>
      </c>
    </row>
    <row r="14" spans="1:18" x14ac:dyDescent="0.35">
      <c r="A14" s="81" t="s">
        <v>291</v>
      </c>
      <c r="B14" s="82" t="str">
        <f t="shared" ca="1" si="1"/>
        <v/>
      </c>
      <c r="C14" s="82" t="str">
        <f t="shared" ca="1" si="2"/>
        <v/>
      </c>
      <c r="D14" s="83" t="str">
        <f t="shared" ca="1" si="3"/>
        <v/>
      </c>
      <c r="E14" s="54"/>
      <c r="F14" s="55"/>
      <c r="G14" s="82" t="str">
        <f t="shared" ca="1" si="4"/>
        <v/>
      </c>
      <c r="H14" s="82" t="str">
        <f t="shared" ca="1" si="5"/>
        <v/>
      </c>
      <c r="I14" s="84" t="str">
        <f t="shared" ca="1" si="6"/>
        <v/>
      </c>
      <c r="J14" s="82" t="str">
        <f t="shared" ca="1" si="7"/>
        <v/>
      </c>
      <c r="K14" s="86" t="str">
        <f t="shared" ca="1" si="8"/>
        <v/>
      </c>
      <c r="L14" s="92" t="str">
        <f t="shared" ca="1" si="9"/>
        <v/>
      </c>
      <c r="M14" s="85" t="str">
        <f t="shared" ca="1" si="10"/>
        <v/>
      </c>
      <c r="N14" s="82" t="str">
        <f t="shared" ca="1" si="11"/>
        <v/>
      </c>
      <c r="O14" s="84" t="str">
        <f t="shared" ca="1" si="12"/>
        <v/>
      </c>
      <c r="P14" s="82" t="str">
        <f t="shared" ca="1" si="13"/>
        <v/>
      </c>
      <c r="Q14" s="84" t="str">
        <f t="shared" ca="1" si="14"/>
        <v/>
      </c>
      <c r="R14" s="93" t="str">
        <f t="shared" ca="1" si="15"/>
        <v/>
      </c>
    </row>
    <row r="15" spans="1:18" x14ac:dyDescent="0.35">
      <c r="A15" s="81" t="s">
        <v>292</v>
      </c>
      <c r="B15" s="82" t="str">
        <f t="shared" ca="1" si="1"/>
        <v/>
      </c>
      <c r="C15" s="82" t="str">
        <f t="shared" ca="1" si="2"/>
        <v/>
      </c>
      <c r="D15" s="83" t="str">
        <f t="shared" ca="1" si="3"/>
        <v/>
      </c>
      <c r="E15" s="54"/>
      <c r="F15" s="55"/>
      <c r="G15" s="82" t="str">
        <f t="shared" ca="1" si="4"/>
        <v/>
      </c>
      <c r="H15" s="82" t="str">
        <f t="shared" ca="1" si="5"/>
        <v/>
      </c>
      <c r="I15" s="84" t="str">
        <f t="shared" ca="1" si="6"/>
        <v/>
      </c>
      <c r="J15" s="82" t="str">
        <f t="shared" ca="1" si="7"/>
        <v/>
      </c>
      <c r="K15" s="86" t="str">
        <f t="shared" ca="1" si="8"/>
        <v/>
      </c>
      <c r="L15" s="92" t="str">
        <f t="shared" ca="1" si="9"/>
        <v/>
      </c>
      <c r="M15" s="85" t="str">
        <f t="shared" ca="1" si="10"/>
        <v/>
      </c>
      <c r="N15" s="82" t="str">
        <f t="shared" ca="1" si="11"/>
        <v/>
      </c>
      <c r="O15" s="84" t="str">
        <f t="shared" ca="1" si="12"/>
        <v/>
      </c>
      <c r="P15" s="82" t="str">
        <f t="shared" ca="1" si="13"/>
        <v/>
      </c>
      <c r="Q15" s="84" t="str">
        <f t="shared" ca="1" si="14"/>
        <v/>
      </c>
      <c r="R15" s="93" t="str">
        <f t="shared" ca="1" si="15"/>
        <v/>
      </c>
    </row>
    <row r="16" spans="1:18" x14ac:dyDescent="0.35">
      <c r="A16" s="81" t="s">
        <v>293</v>
      </c>
      <c r="B16" s="82" t="str">
        <f t="shared" ca="1" si="1"/>
        <v/>
      </c>
      <c r="C16" s="82" t="str">
        <f t="shared" ca="1" si="2"/>
        <v/>
      </c>
      <c r="D16" s="83" t="str">
        <f t="shared" ca="1" si="3"/>
        <v/>
      </c>
      <c r="E16" s="54"/>
      <c r="F16" s="55"/>
      <c r="G16" s="82" t="str">
        <f t="shared" ca="1" si="4"/>
        <v/>
      </c>
      <c r="H16" s="82" t="str">
        <f t="shared" ca="1" si="5"/>
        <v/>
      </c>
      <c r="I16" s="84" t="str">
        <f t="shared" ca="1" si="6"/>
        <v/>
      </c>
      <c r="J16" s="82" t="str">
        <f t="shared" ca="1" si="7"/>
        <v/>
      </c>
      <c r="K16" s="86" t="str">
        <f t="shared" ca="1" si="8"/>
        <v/>
      </c>
      <c r="L16" s="92" t="str">
        <f t="shared" ca="1" si="9"/>
        <v/>
      </c>
      <c r="M16" s="85" t="str">
        <f t="shared" ca="1" si="10"/>
        <v/>
      </c>
      <c r="N16" s="82" t="str">
        <f t="shared" ca="1" si="11"/>
        <v/>
      </c>
      <c r="O16" s="84" t="str">
        <f t="shared" ca="1" si="12"/>
        <v/>
      </c>
      <c r="P16" s="82" t="str">
        <f t="shared" ca="1" si="13"/>
        <v/>
      </c>
      <c r="Q16" s="84" t="str">
        <f t="shared" ca="1" si="14"/>
        <v/>
      </c>
      <c r="R16" s="93" t="str">
        <f t="shared" ca="1" si="15"/>
        <v/>
      </c>
    </row>
    <row r="17" spans="1:18" x14ac:dyDescent="0.35">
      <c r="A17" s="81" t="s">
        <v>294</v>
      </c>
      <c r="B17" s="82" t="str">
        <f t="shared" ca="1" si="1"/>
        <v/>
      </c>
      <c r="C17" s="82" t="str">
        <f t="shared" ca="1" si="2"/>
        <v/>
      </c>
      <c r="D17" s="83" t="str">
        <f t="shared" ca="1" si="3"/>
        <v/>
      </c>
      <c r="E17" s="54"/>
      <c r="F17" s="55"/>
      <c r="G17" s="82" t="str">
        <f t="shared" ca="1" si="4"/>
        <v/>
      </c>
      <c r="H17" s="82" t="str">
        <f t="shared" ca="1" si="5"/>
        <v/>
      </c>
      <c r="I17" s="84" t="str">
        <f t="shared" ca="1" si="6"/>
        <v/>
      </c>
      <c r="J17" s="82" t="str">
        <f t="shared" ca="1" si="7"/>
        <v/>
      </c>
      <c r="K17" s="86" t="str">
        <f t="shared" ca="1" si="8"/>
        <v/>
      </c>
      <c r="L17" s="92" t="str">
        <f t="shared" ca="1" si="9"/>
        <v/>
      </c>
      <c r="M17" s="85" t="str">
        <f t="shared" ca="1" si="10"/>
        <v/>
      </c>
      <c r="N17" s="82" t="str">
        <f t="shared" ca="1" si="11"/>
        <v/>
      </c>
      <c r="O17" s="84" t="str">
        <f t="shared" ca="1" si="12"/>
        <v/>
      </c>
      <c r="P17" s="82" t="str">
        <f t="shared" ca="1" si="13"/>
        <v/>
      </c>
      <c r="Q17" s="84" t="str">
        <f t="shared" ca="1" si="14"/>
        <v/>
      </c>
      <c r="R17" s="93" t="str">
        <f t="shared" ca="1" si="15"/>
        <v/>
      </c>
    </row>
    <row r="18" spans="1:18" x14ac:dyDescent="0.35">
      <c r="A18" s="81" t="s">
        <v>295</v>
      </c>
      <c r="B18" s="82" t="str">
        <f t="shared" ca="1" si="1"/>
        <v/>
      </c>
      <c r="C18" s="82" t="str">
        <f t="shared" ca="1" si="2"/>
        <v/>
      </c>
      <c r="D18" s="83" t="str">
        <f t="shared" ca="1" si="3"/>
        <v/>
      </c>
      <c r="E18" s="54"/>
      <c r="F18" s="55"/>
      <c r="G18" s="82" t="str">
        <f t="shared" ca="1" si="4"/>
        <v/>
      </c>
      <c r="H18" s="82" t="str">
        <f t="shared" ca="1" si="5"/>
        <v/>
      </c>
      <c r="I18" s="84" t="str">
        <f t="shared" ca="1" si="6"/>
        <v/>
      </c>
      <c r="J18" s="82" t="str">
        <f t="shared" ca="1" si="7"/>
        <v/>
      </c>
      <c r="K18" s="86" t="str">
        <f t="shared" ca="1" si="8"/>
        <v/>
      </c>
      <c r="L18" s="92" t="str">
        <f t="shared" ca="1" si="9"/>
        <v/>
      </c>
      <c r="M18" s="85" t="str">
        <f t="shared" ca="1" si="10"/>
        <v/>
      </c>
      <c r="N18" s="82" t="str">
        <f t="shared" ca="1" si="11"/>
        <v/>
      </c>
      <c r="O18" s="84" t="str">
        <f t="shared" ca="1" si="12"/>
        <v/>
      </c>
      <c r="P18" s="82" t="str">
        <f t="shared" ca="1" si="13"/>
        <v/>
      </c>
      <c r="Q18" s="84" t="str">
        <f t="shared" ca="1" si="14"/>
        <v/>
      </c>
      <c r="R18" s="93" t="str">
        <f t="shared" ca="1" si="15"/>
        <v/>
      </c>
    </row>
    <row r="19" spans="1:18" x14ac:dyDescent="0.35">
      <c r="A19" s="81" t="s">
        <v>296</v>
      </c>
      <c r="B19" s="82" t="str">
        <f t="shared" ca="1" si="1"/>
        <v/>
      </c>
      <c r="C19" s="82" t="str">
        <f t="shared" ca="1" si="2"/>
        <v/>
      </c>
      <c r="D19" s="83" t="str">
        <f t="shared" ca="1" si="3"/>
        <v/>
      </c>
      <c r="E19" s="54"/>
      <c r="F19" s="55"/>
      <c r="G19" s="82" t="str">
        <f t="shared" ca="1" si="4"/>
        <v/>
      </c>
      <c r="H19" s="82" t="str">
        <f t="shared" ca="1" si="5"/>
        <v/>
      </c>
      <c r="I19" s="84" t="str">
        <f t="shared" ca="1" si="6"/>
        <v/>
      </c>
      <c r="J19" s="82" t="str">
        <f t="shared" ca="1" si="7"/>
        <v/>
      </c>
      <c r="K19" s="86" t="str">
        <f t="shared" ca="1" si="8"/>
        <v/>
      </c>
      <c r="L19" s="92" t="str">
        <f t="shared" ca="1" si="9"/>
        <v/>
      </c>
      <c r="M19" s="85" t="str">
        <f t="shared" ca="1" si="10"/>
        <v/>
      </c>
      <c r="N19" s="82" t="str">
        <f t="shared" ca="1" si="11"/>
        <v/>
      </c>
      <c r="O19" s="84" t="str">
        <f t="shared" ca="1" si="12"/>
        <v/>
      </c>
      <c r="P19" s="82" t="str">
        <f t="shared" ca="1" si="13"/>
        <v/>
      </c>
      <c r="Q19" s="84" t="str">
        <f t="shared" ca="1" si="14"/>
        <v/>
      </c>
      <c r="R19" s="93" t="str">
        <f t="shared" ca="1" si="15"/>
        <v/>
      </c>
    </row>
    <row r="20" spans="1:18" x14ac:dyDescent="0.35">
      <c r="A20" s="81" t="s">
        <v>297</v>
      </c>
      <c r="B20" s="82" t="str">
        <f t="shared" ca="1" si="1"/>
        <v/>
      </c>
      <c r="C20" s="82" t="str">
        <f t="shared" ca="1" si="2"/>
        <v/>
      </c>
      <c r="D20" s="83" t="str">
        <f t="shared" ca="1" si="3"/>
        <v/>
      </c>
      <c r="E20" s="54"/>
      <c r="F20" s="55"/>
      <c r="G20" s="82" t="str">
        <f t="shared" ca="1" si="4"/>
        <v/>
      </c>
      <c r="H20" s="82" t="str">
        <f t="shared" ca="1" si="5"/>
        <v/>
      </c>
      <c r="I20" s="84" t="str">
        <f t="shared" ca="1" si="6"/>
        <v/>
      </c>
      <c r="J20" s="82" t="str">
        <f t="shared" ca="1" si="7"/>
        <v/>
      </c>
      <c r="K20" s="86" t="str">
        <f t="shared" ca="1" si="8"/>
        <v/>
      </c>
      <c r="L20" s="92" t="str">
        <f t="shared" ca="1" si="9"/>
        <v/>
      </c>
      <c r="M20" s="85" t="str">
        <f t="shared" ca="1" si="10"/>
        <v/>
      </c>
      <c r="N20" s="82" t="str">
        <f t="shared" ca="1" si="11"/>
        <v/>
      </c>
      <c r="O20" s="84" t="str">
        <f t="shared" ca="1" si="12"/>
        <v/>
      </c>
      <c r="P20" s="82" t="str">
        <f t="shared" ca="1" si="13"/>
        <v/>
      </c>
      <c r="Q20" s="84" t="str">
        <f t="shared" ca="1" si="14"/>
        <v/>
      </c>
      <c r="R20" s="93" t="str">
        <f t="shared" ca="1" si="15"/>
        <v/>
      </c>
    </row>
    <row r="21" spans="1:18" x14ac:dyDescent="0.35">
      <c r="A21" s="81" t="s">
        <v>298</v>
      </c>
      <c r="B21" s="82" t="str">
        <f t="shared" ca="1" si="1"/>
        <v/>
      </c>
      <c r="C21" s="82" t="str">
        <f t="shared" ca="1" si="2"/>
        <v/>
      </c>
      <c r="D21" s="83" t="str">
        <f t="shared" ca="1" si="3"/>
        <v/>
      </c>
      <c r="E21" s="54"/>
      <c r="F21" s="55"/>
      <c r="G21" s="82" t="str">
        <f t="shared" ca="1" si="4"/>
        <v/>
      </c>
      <c r="H21" s="82" t="str">
        <f t="shared" ca="1" si="5"/>
        <v/>
      </c>
      <c r="I21" s="84" t="str">
        <f t="shared" ca="1" si="6"/>
        <v/>
      </c>
      <c r="J21" s="82" t="str">
        <f t="shared" ca="1" si="7"/>
        <v/>
      </c>
      <c r="K21" s="86" t="str">
        <f t="shared" ca="1" si="8"/>
        <v/>
      </c>
      <c r="L21" s="92" t="str">
        <f t="shared" ca="1" si="9"/>
        <v/>
      </c>
      <c r="M21" s="85" t="str">
        <f t="shared" ca="1" si="10"/>
        <v/>
      </c>
      <c r="N21" s="82" t="str">
        <f t="shared" ca="1" si="11"/>
        <v/>
      </c>
      <c r="O21" s="84" t="str">
        <f t="shared" ca="1" si="12"/>
        <v/>
      </c>
      <c r="P21" s="82" t="str">
        <f t="shared" ca="1" si="13"/>
        <v/>
      </c>
      <c r="Q21" s="84" t="str">
        <f t="shared" ca="1" si="14"/>
        <v/>
      </c>
      <c r="R21" s="93" t="str">
        <f t="shared" ca="1" si="15"/>
        <v/>
      </c>
    </row>
    <row r="22" spans="1:18" x14ac:dyDescent="0.35">
      <c r="A22" s="81" t="s">
        <v>299</v>
      </c>
      <c r="B22" s="82" t="str">
        <f t="shared" ca="1" si="1"/>
        <v/>
      </c>
      <c r="C22" s="82" t="str">
        <f t="shared" ca="1" si="2"/>
        <v/>
      </c>
      <c r="D22" s="83" t="str">
        <f t="shared" ca="1" si="3"/>
        <v/>
      </c>
      <c r="E22" s="54"/>
      <c r="F22" s="55"/>
      <c r="G22" s="82" t="str">
        <f t="shared" ca="1" si="4"/>
        <v/>
      </c>
      <c r="H22" s="82" t="str">
        <f t="shared" ca="1" si="5"/>
        <v/>
      </c>
      <c r="I22" s="84" t="str">
        <f t="shared" ca="1" si="6"/>
        <v/>
      </c>
      <c r="J22" s="82" t="str">
        <f t="shared" ca="1" si="7"/>
        <v/>
      </c>
      <c r="K22" s="86" t="str">
        <f t="shared" ca="1" si="8"/>
        <v/>
      </c>
      <c r="L22" s="92" t="str">
        <f t="shared" ca="1" si="9"/>
        <v/>
      </c>
      <c r="M22" s="85" t="str">
        <f t="shared" ca="1" si="10"/>
        <v/>
      </c>
      <c r="N22" s="82" t="str">
        <f t="shared" ca="1" si="11"/>
        <v/>
      </c>
      <c r="O22" s="84" t="str">
        <f t="shared" ca="1" si="12"/>
        <v/>
      </c>
      <c r="P22" s="82" t="str">
        <f t="shared" ca="1" si="13"/>
        <v/>
      </c>
      <c r="Q22" s="84" t="str">
        <f t="shared" ca="1" si="14"/>
        <v/>
      </c>
      <c r="R22" s="93" t="str">
        <f t="shared" ca="1" si="15"/>
        <v/>
      </c>
    </row>
    <row r="23" spans="1:18" x14ac:dyDescent="0.35">
      <c r="A23" s="81" t="s">
        <v>300</v>
      </c>
      <c r="B23" s="82" t="str">
        <f t="shared" ca="1" si="1"/>
        <v/>
      </c>
      <c r="C23" s="82" t="str">
        <f t="shared" ca="1" si="2"/>
        <v/>
      </c>
      <c r="D23" s="83" t="str">
        <f t="shared" ca="1" si="3"/>
        <v/>
      </c>
      <c r="E23" s="54"/>
      <c r="F23" s="55"/>
      <c r="G23" s="82" t="str">
        <f t="shared" ca="1" si="4"/>
        <v/>
      </c>
      <c r="H23" s="82" t="str">
        <f t="shared" ca="1" si="5"/>
        <v/>
      </c>
      <c r="I23" s="84" t="str">
        <f t="shared" ca="1" si="6"/>
        <v/>
      </c>
      <c r="J23" s="82" t="str">
        <f t="shared" ca="1" si="7"/>
        <v/>
      </c>
      <c r="K23" s="86" t="str">
        <f t="shared" ca="1" si="8"/>
        <v/>
      </c>
      <c r="L23" s="92" t="str">
        <f t="shared" ca="1" si="9"/>
        <v/>
      </c>
      <c r="M23" s="85" t="str">
        <f t="shared" ca="1" si="10"/>
        <v/>
      </c>
      <c r="N23" s="82" t="str">
        <f t="shared" ca="1" si="11"/>
        <v/>
      </c>
      <c r="O23" s="84" t="str">
        <f t="shared" ca="1" si="12"/>
        <v/>
      </c>
      <c r="P23" s="82" t="str">
        <f t="shared" ca="1" si="13"/>
        <v/>
      </c>
      <c r="Q23" s="84" t="str">
        <f t="shared" ca="1" si="14"/>
        <v/>
      </c>
      <c r="R23" s="93" t="str">
        <f t="shared" ca="1" si="15"/>
        <v/>
      </c>
    </row>
    <row r="24" spans="1:18" x14ac:dyDescent="0.35">
      <c r="A24" s="81" t="s">
        <v>301</v>
      </c>
      <c r="B24" s="82" t="str">
        <f t="shared" ca="1" si="1"/>
        <v/>
      </c>
      <c r="C24" s="82" t="str">
        <f t="shared" ca="1" si="2"/>
        <v/>
      </c>
      <c r="D24" s="83" t="str">
        <f t="shared" ca="1" si="3"/>
        <v/>
      </c>
      <c r="E24" s="54"/>
      <c r="F24" s="55"/>
      <c r="G24" s="82" t="str">
        <f t="shared" ca="1" si="4"/>
        <v/>
      </c>
      <c r="H24" s="82" t="str">
        <f t="shared" ca="1" si="5"/>
        <v/>
      </c>
      <c r="I24" s="84" t="str">
        <f t="shared" ca="1" si="6"/>
        <v/>
      </c>
      <c r="J24" s="82" t="str">
        <f t="shared" ca="1" si="7"/>
        <v/>
      </c>
      <c r="K24" s="86" t="str">
        <f t="shared" ca="1" si="8"/>
        <v/>
      </c>
      <c r="L24" s="92" t="str">
        <f t="shared" ca="1" si="9"/>
        <v/>
      </c>
      <c r="M24" s="85" t="str">
        <f t="shared" ca="1" si="10"/>
        <v/>
      </c>
      <c r="N24" s="82" t="str">
        <f t="shared" ca="1" si="11"/>
        <v/>
      </c>
      <c r="O24" s="84" t="str">
        <f t="shared" ca="1" si="12"/>
        <v/>
      </c>
      <c r="P24" s="82" t="str">
        <f t="shared" ca="1" si="13"/>
        <v/>
      </c>
      <c r="Q24" s="84" t="str">
        <f t="shared" ca="1" si="14"/>
        <v/>
      </c>
      <c r="R24" s="93" t="str">
        <f t="shared" ca="1" si="15"/>
        <v/>
      </c>
    </row>
    <row r="25" spans="1:18" x14ac:dyDescent="0.35">
      <c r="A25" s="81" t="s">
        <v>302</v>
      </c>
      <c r="B25" s="82" t="str">
        <f t="shared" ca="1" si="1"/>
        <v/>
      </c>
      <c r="C25" s="82" t="str">
        <f t="shared" ca="1" si="2"/>
        <v/>
      </c>
      <c r="D25" s="83" t="str">
        <f t="shared" ca="1" si="3"/>
        <v/>
      </c>
      <c r="E25" s="54"/>
      <c r="F25" s="55"/>
      <c r="G25" s="82" t="str">
        <f t="shared" ca="1" si="4"/>
        <v/>
      </c>
      <c r="H25" s="82" t="str">
        <f t="shared" ca="1" si="5"/>
        <v/>
      </c>
      <c r="I25" s="84" t="str">
        <f t="shared" ca="1" si="6"/>
        <v/>
      </c>
      <c r="J25" s="82" t="str">
        <f t="shared" ca="1" si="7"/>
        <v/>
      </c>
      <c r="K25" s="86" t="str">
        <f t="shared" ca="1" si="8"/>
        <v/>
      </c>
      <c r="L25" s="92" t="str">
        <f t="shared" ca="1" si="9"/>
        <v/>
      </c>
      <c r="M25" s="85" t="str">
        <f t="shared" ca="1" si="10"/>
        <v/>
      </c>
      <c r="N25" s="82" t="str">
        <f t="shared" ca="1" si="11"/>
        <v/>
      </c>
      <c r="O25" s="84" t="str">
        <f t="shared" ca="1" si="12"/>
        <v/>
      </c>
      <c r="P25" s="82" t="str">
        <f t="shared" ca="1" si="13"/>
        <v/>
      </c>
      <c r="Q25" s="84" t="str">
        <f t="shared" ca="1" si="14"/>
        <v/>
      </c>
      <c r="R25" s="93" t="str">
        <f t="shared" ca="1" si="15"/>
        <v/>
      </c>
    </row>
    <row r="26" spans="1:18" x14ac:dyDescent="0.35">
      <c r="A26" s="81" t="s">
        <v>303</v>
      </c>
      <c r="B26" s="82" t="str">
        <f t="shared" ca="1" si="1"/>
        <v/>
      </c>
      <c r="C26" s="82" t="str">
        <f t="shared" ca="1" si="2"/>
        <v/>
      </c>
      <c r="D26" s="83" t="str">
        <f t="shared" ca="1" si="3"/>
        <v/>
      </c>
      <c r="E26" s="54"/>
      <c r="F26" s="55"/>
      <c r="G26" s="82" t="str">
        <f t="shared" ca="1" si="4"/>
        <v/>
      </c>
      <c r="H26" s="82" t="str">
        <f t="shared" ca="1" si="5"/>
        <v/>
      </c>
      <c r="I26" s="84" t="str">
        <f t="shared" ca="1" si="6"/>
        <v/>
      </c>
      <c r="J26" s="82" t="str">
        <f t="shared" ca="1" si="7"/>
        <v/>
      </c>
      <c r="K26" s="86" t="str">
        <f t="shared" ca="1" si="8"/>
        <v/>
      </c>
      <c r="L26" s="92" t="str">
        <f t="shared" ca="1" si="9"/>
        <v/>
      </c>
      <c r="M26" s="85" t="str">
        <f t="shared" ca="1" si="10"/>
        <v/>
      </c>
      <c r="N26" s="82" t="str">
        <f t="shared" ca="1" si="11"/>
        <v/>
      </c>
      <c r="O26" s="84" t="str">
        <f t="shared" ca="1" si="12"/>
        <v/>
      </c>
      <c r="P26" s="82" t="str">
        <f t="shared" ca="1" si="13"/>
        <v/>
      </c>
      <c r="Q26" s="84" t="str">
        <f t="shared" ca="1" si="14"/>
        <v/>
      </c>
      <c r="R26" s="93" t="str">
        <f t="shared" ca="1" si="15"/>
        <v/>
      </c>
    </row>
    <row r="27" spans="1:18" x14ac:dyDescent="0.35">
      <c r="A27" s="81" t="s">
        <v>304</v>
      </c>
      <c r="B27" s="82" t="str">
        <f t="shared" ca="1" si="1"/>
        <v/>
      </c>
      <c r="C27" s="82" t="str">
        <f t="shared" ca="1" si="2"/>
        <v/>
      </c>
      <c r="D27" s="83" t="str">
        <f t="shared" ca="1" si="3"/>
        <v/>
      </c>
      <c r="E27" s="54"/>
      <c r="F27" s="55"/>
      <c r="G27" s="82" t="str">
        <f t="shared" ca="1" si="4"/>
        <v/>
      </c>
      <c r="H27" s="82" t="str">
        <f t="shared" ca="1" si="5"/>
        <v/>
      </c>
      <c r="I27" s="84" t="str">
        <f t="shared" ca="1" si="6"/>
        <v/>
      </c>
      <c r="J27" s="82" t="str">
        <f t="shared" ca="1" si="7"/>
        <v/>
      </c>
      <c r="K27" s="86" t="str">
        <f t="shared" ca="1" si="8"/>
        <v/>
      </c>
      <c r="L27" s="92" t="str">
        <f t="shared" ca="1" si="9"/>
        <v/>
      </c>
      <c r="M27" s="85" t="str">
        <f t="shared" ca="1" si="10"/>
        <v/>
      </c>
      <c r="N27" s="82" t="str">
        <f t="shared" ca="1" si="11"/>
        <v/>
      </c>
      <c r="O27" s="84" t="str">
        <f t="shared" ca="1" si="12"/>
        <v/>
      </c>
      <c r="P27" s="82" t="str">
        <f t="shared" ca="1" si="13"/>
        <v/>
      </c>
      <c r="Q27" s="84" t="str">
        <f t="shared" ca="1" si="14"/>
        <v/>
      </c>
      <c r="R27" s="93" t="str">
        <f t="shared" ca="1" si="15"/>
        <v/>
      </c>
    </row>
    <row r="28" spans="1:18" x14ac:dyDescent="0.35">
      <c r="A28" s="81" t="s">
        <v>305</v>
      </c>
      <c r="B28" s="82" t="str">
        <f t="shared" ca="1" si="1"/>
        <v/>
      </c>
      <c r="C28" s="82" t="str">
        <f t="shared" ca="1" si="2"/>
        <v/>
      </c>
      <c r="D28" s="83" t="str">
        <f t="shared" ca="1" si="3"/>
        <v/>
      </c>
      <c r="E28" s="54"/>
      <c r="F28" s="55"/>
      <c r="G28" s="82" t="str">
        <f t="shared" ca="1" si="4"/>
        <v/>
      </c>
      <c r="H28" s="82" t="str">
        <f t="shared" ca="1" si="5"/>
        <v/>
      </c>
      <c r="I28" s="84" t="str">
        <f t="shared" ca="1" si="6"/>
        <v/>
      </c>
      <c r="J28" s="82" t="str">
        <f t="shared" ca="1" si="7"/>
        <v/>
      </c>
      <c r="K28" s="86" t="str">
        <f t="shared" ca="1" si="8"/>
        <v/>
      </c>
      <c r="L28" s="92" t="str">
        <f t="shared" ca="1" si="9"/>
        <v/>
      </c>
      <c r="M28" s="85" t="str">
        <f t="shared" ca="1" si="10"/>
        <v/>
      </c>
      <c r="N28" s="82" t="str">
        <f t="shared" ca="1" si="11"/>
        <v/>
      </c>
      <c r="O28" s="84" t="str">
        <f t="shared" ca="1" si="12"/>
        <v/>
      </c>
      <c r="P28" s="82" t="str">
        <f t="shared" ca="1" si="13"/>
        <v/>
      </c>
      <c r="Q28" s="84" t="str">
        <f t="shared" ca="1" si="14"/>
        <v/>
      </c>
      <c r="R28" s="93" t="str">
        <f t="shared" ca="1" si="15"/>
        <v/>
      </c>
    </row>
    <row r="29" spans="1:18" x14ac:dyDescent="0.35">
      <c r="A29" s="81" t="s">
        <v>306</v>
      </c>
      <c r="B29" s="82" t="str">
        <f t="shared" ca="1" si="1"/>
        <v/>
      </c>
      <c r="C29" s="82" t="str">
        <f t="shared" ca="1" si="2"/>
        <v/>
      </c>
      <c r="D29" s="83" t="str">
        <f t="shared" ca="1" si="3"/>
        <v/>
      </c>
      <c r="E29" s="54"/>
      <c r="F29" s="55"/>
      <c r="G29" s="82" t="str">
        <f t="shared" ca="1" si="4"/>
        <v/>
      </c>
      <c r="H29" s="82" t="str">
        <f t="shared" ca="1" si="5"/>
        <v/>
      </c>
      <c r="I29" s="84" t="str">
        <f t="shared" ca="1" si="6"/>
        <v/>
      </c>
      <c r="J29" s="82" t="str">
        <f t="shared" ca="1" si="7"/>
        <v/>
      </c>
      <c r="K29" s="86" t="str">
        <f t="shared" ca="1" si="8"/>
        <v/>
      </c>
      <c r="L29" s="92" t="str">
        <f t="shared" ca="1" si="9"/>
        <v/>
      </c>
      <c r="M29" s="85" t="str">
        <f t="shared" ca="1" si="10"/>
        <v/>
      </c>
      <c r="N29" s="82" t="str">
        <f t="shared" ca="1" si="11"/>
        <v/>
      </c>
      <c r="O29" s="84" t="str">
        <f t="shared" ca="1" si="12"/>
        <v/>
      </c>
      <c r="P29" s="82" t="str">
        <f t="shared" ca="1" si="13"/>
        <v/>
      </c>
      <c r="Q29" s="84" t="str">
        <f t="shared" ca="1" si="14"/>
        <v/>
      </c>
      <c r="R29" s="93" t="str">
        <f t="shared" ca="1" si="15"/>
        <v/>
      </c>
    </row>
    <row r="30" spans="1:18" x14ac:dyDescent="0.35">
      <c r="A30" s="81" t="s">
        <v>307</v>
      </c>
      <c r="B30" s="82" t="str">
        <f t="shared" ca="1" si="1"/>
        <v/>
      </c>
      <c r="C30" s="82" t="str">
        <f t="shared" ca="1" si="2"/>
        <v/>
      </c>
      <c r="D30" s="83" t="str">
        <f t="shared" ca="1" si="3"/>
        <v/>
      </c>
      <c r="E30" s="54"/>
      <c r="F30" s="55"/>
      <c r="G30" s="82" t="str">
        <f t="shared" ca="1" si="4"/>
        <v/>
      </c>
      <c r="H30" s="82" t="str">
        <f t="shared" ca="1" si="5"/>
        <v/>
      </c>
      <c r="I30" s="84" t="str">
        <f t="shared" ca="1" si="6"/>
        <v/>
      </c>
      <c r="J30" s="82" t="str">
        <f t="shared" ca="1" si="7"/>
        <v/>
      </c>
      <c r="K30" s="86" t="str">
        <f t="shared" ca="1" si="8"/>
        <v/>
      </c>
      <c r="L30" s="92" t="str">
        <f t="shared" ca="1" si="9"/>
        <v/>
      </c>
      <c r="M30" s="85" t="str">
        <f t="shared" ca="1" si="10"/>
        <v/>
      </c>
      <c r="N30" s="82" t="str">
        <f t="shared" ca="1" si="11"/>
        <v/>
      </c>
      <c r="O30" s="84" t="str">
        <f t="shared" ca="1" si="12"/>
        <v/>
      </c>
      <c r="P30" s="82" t="str">
        <f t="shared" ca="1" si="13"/>
        <v/>
      </c>
      <c r="Q30" s="84" t="str">
        <f t="shared" ca="1" si="14"/>
        <v/>
      </c>
      <c r="R30" s="93" t="str">
        <f t="shared" ca="1" si="15"/>
        <v/>
      </c>
    </row>
    <row r="31" spans="1:18" x14ac:dyDescent="0.35">
      <c r="A31" s="81" t="s">
        <v>308</v>
      </c>
      <c r="B31" s="82" t="str">
        <f t="shared" ca="1" si="1"/>
        <v/>
      </c>
      <c r="C31" s="82" t="str">
        <f t="shared" ca="1" si="2"/>
        <v/>
      </c>
      <c r="D31" s="83" t="str">
        <f t="shared" ca="1" si="3"/>
        <v/>
      </c>
      <c r="E31" s="54"/>
      <c r="F31" s="55"/>
      <c r="G31" s="82" t="str">
        <f t="shared" ca="1" si="4"/>
        <v/>
      </c>
      <c r="H31" s="82" t="str">
        <f t="shared" ca="1" si="5"/>
        <v/>
      </c>
      <c r="I31" s="84" t="str">
        <f t="shared" ca="1" si="6"/>
        <v/>
      </c>
      <c r="J31" s="82" t="str">
        <f t="shared" ca="1" si="7"/>
        <v/>
      </c>
      <c r="K31" s="86" t="str">
        <f t="shared" ca="1" si="8"/>
        <v/>
      </c>
      <c r="L31" s="92" t="str">
        <f t="shared" ca="1" si="9"/>
        <v/>
      </c>
      <c r="M31" s="85" t="str">
        <f t="shared" ca="1" si="10"/>
        <v/>
      </c>
      <c r="N31" s="82" t="str">
        <f t="shared" ca="1" si="11"/>
        <v/>
      </c>
      <c r="O31" s="84" t="str">
        <f t="shared" ca="1" si="12"/>
        <v/>
      </c>
      <c r="P31" s="82" t="str">
        <f t="shared" ca="1" si="13"/>
        <v/>
      </c>
      <c r="Q31" s="84" t="str">
        <f t="shared" ca="1" si="14"/>
        <v/>
      </c>
      <c r="R31" s="93" t="str">
        <f t="shared" ca="1" si="15"/>
        <v/>
      </c>
    </row>
    <row r="32" spans="1:18" x14ac:dyDescent="0.35">
      <c r="A32" s="81" t="s">
        <v>309</v>
      </c>
      <c r="B32" s="82" t="str">
        <f t="shared" ca="1" si="1"/>
        <v/>
      </c>
      <c r="C32" s="82" t="str">
        <f t="shared" ca="1" si="2"/>
        <v/>
      </c>
      <c r="D32" s="83" t="str">
        <f t="shared" ca="1" si="3"/>
        <v/>
      </c>
      <c r="E32" s="54"/>
      <c r="F32" s="55"/>
      <c r="G32" s="82" t="str">
        <f t="shared" ca="1" si="4"/>
        <v/>
      </c>
      <c r="H32" s="82" t="str">
        <f t="shared" ca="1" si="5"/>
        <v/>
      </c>
      <c r="I32" s="84" t="str">
        <f t="shared" ca="1" si="6"/>
        <v/>
      </c>
      <c r="J32" s="82" t="str">
        <f t="shared" ca="1" si="7"/>
        <v/>
      </c>
      <c r="K32" s="86" t="str">
        <f t="shared" ca="1" si="8"/>
        <v/>
      </c>
      <c r="L32" s="92" t="str">
        <f t="shared" ca="1" si="9"/>
        <v/>
      </c>
      <c r="M32" s="85" t="str">
        <f t="shared" ca="1" si="10"/>
        <v/>
      </c>
      <c r="N32" s="82" t="str">
        <f t="shared" ca="1" si="11"/>
        <v/>
      </c>
      <c r="O32" s="84" t="str">
        <f t="shared" ca="1" si="12"/>
        <v/>
      </c>
      <c r="P32" s="82" t="str">
        <f t="shared" ca="1" si="13"/>
        <v/>
      </c>
      <c r="Q32" s="84" t="str">
        <f t="shared" ca="1" si="14"/>
        <v/>
      </c>
      <c r="R32" s="93" t="str">
        <f t="shared" ca="1" si="15"/>
        <v/>
      </c>
    </row>
    <row r="33" spans="1:18" ht="16" thickBot="1" x14ac:dyDescent="0.4">
      <c r="A33" s="81" t="s">
        <v>310</v>
      </c>
      <c r="B33" s="82" t="str">
        <f t="shared" ca="1" si="1"/>
        <v/>
      </c>
      <c r="C33" s="82" t="str">
        <f t="shared" ca="1" si="2"/>
        <v/>
      </c>
      <c r="D33" s="83" t="str">
        <f t="shared" ca="1" si="3"/>
        <v/>
      </c>
      <c r="E33" s="54"/>
      <c r="F33" s="55"/>
      <c r="G33" s="82" t="str">
        <f t="shared" ca="1" si="4"/>
        <v/>
      </c>
      <c r="H33" s="82" t="str">
        <f t="shared" ca="1" si="5"/>
        <v/>
      </c>
      <c r="I33" s="84" t="str">
        <f t="shared" ca="1" si="6"/>
        <v/>
      </c>
      <c r="J33" s="82" t="str">
        <f t="shared" ca="1" si="7"/>
        <v/>
      </c>
      <c r="K33" s="86" t="str">
        <f t="shared" ca="1" si="8"/>
        <v/>
      </c>
      <c r="L33" s="94" t="str">
        <f t="shared" ca="1" si="9"/>
        <v/>
      </c>
      <c r="M33" s="95" t="str">
        <f t="shared" ca="1" si="10"/>
        <v/>
      </c>
      <c r="N33" s="96" t="str">
        <f t="shared" ca="1" si="11"/>
        <v/>
      </c>
      <c r="O33" s="97" t="str">
        <f t="shared" ca="1" si="12"/>
        <v/>
      </c>
      <c r="P33" s="96" t="str">
        <f t="shared" ca="1" si="13"/>
        <v/>
      </c>
      <c r="Q33" s="97" t="str">
        <f t="shared" ca="1" si="14"/>
        <v/>
      </c>
      <c r="R33" s="98" t="str">
        <f t="shared" ca="1" si="15"/>
        <v/>
      </c>
    </row>
    <row r="34" spans="1:18" x14ac:dyDescent="0.35">
      <c r="L34" s="56" t="s">
        <v>329</v>
      </c>
    </row>
    <row r="36" spans="1:18" x14ac:dyDescent="0.35">
      <c r="L36" s="56" t="s">
        <v>328</v>
      </c>
      <c r="M36" s="56" t="s">
        <v>328</v>
      </c>
      <c r="N36" s="56" t="s">
        <v>328</v>
      </c>
      <c r="O36" s="56" t="s">
        <v>328</v>
      </c>
      <c r="P36" s="56" t="s">
        <v>328</v>
      </c>
      <c r="Q36" s="56" t="s">
        <v>328</v>
      </c>
      <c r="R36" s="56" t="s">
        <v>328</v>
      </c>
    </row>
  </sheetData>
  <sheetProtection password="CF85" sheet="1" objects="1" scenarios="1"/>
  <mergeCells count="4">
    <mergeCell ref="J2:K2"/>
    <mergeCell ref="L2:M2"/>
    <mergeCell ref="N2:O2"/>
    <mergeCell ref="P2:Q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138"/>
  <sheetViews>
    <sheetView topLeftCell="D13" workbookViewId="0">
      <selection activeCell="K31" sqref="K31"/>
    </sheetView>
  </sheetViews>
  <sheetFormatPr defaultRowHeight="15.5" x14ac:dyDescent="0.35"/>
  <cols>
    <col min="1" max="1" width="14.07421875" bestFit="1" customWidth="1"/>
    <col min="2" max="2" width="51.69140625" bestFit="1" customWidth="1"/>
    <col min="3" max="4" width="23.69140625" customWidth="1"/>
    <col min="6" max="6" width="19.84375" bestFit="1" customWidth="1"/>
    <col min="10" max="10" width="15.765625" bestFit="1" customWidth="1"/>
    <col min="11" max="11" width="67.3046875" bestFit="1" customWidth="1"/>
    <col min="14" max="14" width="37.23046875" bestFit="1" customWidth="1"/>
    <col min="19" max="19" width="23.84375" bestFit="1" customWidth="1"/>
    <col min="20" max="20" width="35.3046875" bestFit="1" customWidth="1"/>
    <col min="21" max="21" width="50.84375" bestFit="1" customWidth="1"/>
    <col min="22" max="22" width="20.23046875" bestFit="1" customWidth="1"/>
    <col min="23" max="23" width="36.69140625" bestFit="1" customWidth="1"/>
    <col min="24" max="24" width="50.84375" bestFit="1" customWidth="1"/>
    <col min="25" max="25" width="31.4609375" bestFit="1" customWidth="1"/>
    <col min="26" max="26" width="9.84375" bestFit="1" customWidth="1"/>
    <col min="27" max="27" width="37.23046875" bestFit="1" customWidth="1"/>
    <col min="28" max="28" width="52.23046875" bestFit="1" customWidth="1"/>
    <col min="29" max="29" width="52.3046875" bestFit="1" customWidth="1"/>
    <col min="30" max="30" width="48.3046875" bestFit="1" customWidth="1"/>
  </cols>
  <sheetData>
    <row r="1" spans="1:30" x14ac:dyDescent="0.35">
      <c r="S1" s="12" t="s">
        <v>58</v>
      </c>
      <c r="T1" s="12" t="s">
        <v>73</v>
      </c>
      <c r="U1" s="12" t="s">
        <v>85</v>
      </c>
      <c r="V1" s="16" t="s">
        <v>105</v>
      </c>
      <c r="W1" s="16" t="s">
        <v>113</v>
      </c>
      <c r="X1" s="16" t="s">
        <v>133</v>
      </c>
      <c r="Y1" s="16" t="s">
        <v>152</v>
      </c>
      <c r="Z1" s="16" t="s">
        <v>171</v>
      </c>
      <c r="AA1" s="16" t="s">
        <v>172</v>
      </c>
      <c r="AB1" s="16" t="s">
        <v>177</v>
      </c>
      <c r="AC1" s="19" t="s">
        <v>188</v>
      </c>
      <c r="AD1" s="16" t="s">
        <v>196</v>
      </c>
    </row>
    <row r="2" spans="1:30" ht="31.5" thickBot="1" x14ac:dyDescent="0.4">
      <c r="B2" s="12" t="s">
        <v>58</v>
      </c>
      <c r="C2" s="13" t="s">
        <v>59</v>
      </c>
      <c r="D2" s="13"/>
      <c r="E2" t="s">
        <v>56</v>
      </c>
      <c r="F2" t="s">
        <v>199</v>
      </c>
      <c r="S2" t="s">
        <v>200</v>
      </c>
      <c r="T2" t="s">
        <v>201</v>
      </c>
      <c r="U2" t="s">
        <v>202</v>
      </c>
      <c r="V2" t="s">
        <v>203</v>
      </c>
      <c r="W2" t="s">
        <v>204</v>
      </c>
      <c r="X2" t="s">
        <v>205</v>
      </c>
      <c r="Y2" t="s">
        <v>206</v>
      </c>
      <c r="Z2" t="s">
        <v>207</v>
      </c>
      <c r="AA2" t="s">
        <v>208</v>
      </c>
      <c r="AB2" t="s">
        <v>209</v>
      </c>
      <c r="AC2" t="s">
        <v>210</v>
      </c>
      <c r="AD2" t="s">
        <v>211</v>
      </c>
    </row>
    <row r="3" spans="1:30" ht="16" thickBot="1" x14ac:dyDescent="0.4">
      <c r="A3" t="s">
        <v>58</v>
      </c>
      <c r="B3" s="14" t="s">
        <v>60</v>
      </c>
      <c r="C3" t="s">
        <v>61</v>
      </c>
      <c r="D3" t="s">
        <v>58</v>
      </c>
      <c r="E3" t="s">
        <v>212</v>
      </c>
      <c r="F3" t="s">
        <v>213</v>
      </c>
      <c r="J3" s="21" t="s">
        <v>61</v>
      </c>
      <c r="K3" s="22" t="s">
        <v>92</v>
      </c>
      <c r="L3" s="23" t="s">
        <v>87</v>
      </c>
      <c r="N3" s="24"/>
      <c r="O3" s="25"/>
      <c r="S3" s="14" t="s">
        <v>60</v>
      </c>
      <c r="T3" s="14" t="s">
        <v>74</v>
      </c>
      <c r="U3" s="14" t="s">
        <v>86</v>
      </c>
      <c r="V3" s="14" t="s">
        <v>106</v>
      </c>
      <c r="W3" s="14" t="s">
        <v>114</v>
      </c>
      <c r="X3" s="14" t="s">
        <v>134</v>
      </c>
      <c r="Y3" s="14" t="s">
        <v>151</v>
      </c>
      <c r="Z3" s="17" t="s">
        <v>171</v>
      </c>
      <c r="AA3" s="14" t="s">
        <v>173</v>
      </c>
      <c r="AB3" s="14" t="s">
        <v>178</v>
      </c>
      <c r="AC3" s="14" t="s">
        <v>189</v>
      </c>
      <c r="AD3" s="14" t="s">
        <v>197</v>
      </c>
    </row>
    <row r="4" spans="1:30" x14ac:dyDescent="0.35">
      <c r="A4" t="s">
        <v>58</v>
      </c>
      <c r="B4" s="14" t="s">
        <v>62</v>
      </c>
      <c r="C4" t="s">
        <v>61</v>
      </c>
      <c r="D4" t="s">
        <v>58</v>
      </c>
      <c r="F4" t="s">
        <v>214</v>
      </c>
      <c r="I4" t="s">
        <v>215</v>
      </c>
      <c r="J4" s="26" t="s">
        <v>216</v>
      </c>
      <c r="K4" s="2" t="s">
        <v>217</v>
      </c>
      <c r="L4" s="27" t="s">
        <v>216</v>
      </c>
      <c r="N4" s="28"/>
      <c r="O4" s="23"/>
      <c r="S4" s="14" t="s">
        <v>62</v>
      </c>
      <c r="T4" s="14" t="s">
        <v>75</v>
      </c>
      <c r="U4" s="14" t="s">
        <v>88</v>
      </c>
      <c r="V4" s="14" t="s">
        <v>107</v>
      </c>
      <c r="W4" s="14" t="s">
        <v>115</v>
      </c>
      <c r="X4" s="14" t="s">
        <v>135</v>
      </c>
      <c r="Y4" s="14" t="s">
        <v>153</v>
      </c>
      <c r="AA4" s="14" t="s">
        <v>174</v>
      </c>
      <c r="AB4" s="14" t="s">
        <v>179</v>
      </c>
      <c r="AC4" s="14" t="s">
        <v>190</v>
      </c>
    </row>
    <row r="5" spans="1:30" ht="16" thickBot="1" x14ac:dyDescent="0.4">
      <c r="A5" t="s">
        <v>58</v>
      </c>
      <c r="B5" s="14" t="s">
        <v>63</v>
      </c>
      <c r="C5" t="s">
        <v>61</v>
      </c>
      <c r="D5" t="s">
        <v>58</v>
      </c>
      <c r="F5" t="s">
        <v>218</v>
      </c>
      <c r="I5" t="s">
        <v>219</v>
      </c>
      <c r="J5" s="29" t="s">
        <v>220</v>
      </c>
      <c r="K5" s="30" t="s">
        <v>221</v>
      </c>
      <c r="L5" s="29" t="s">
        <v>220</v>
      </c>
      <c r="N5" s="31"/>
      <c r="O5" s="27"/>
      <c r="S5" s="14" t="s">
        <v>63</v>
      </c>
      <c r="T5" s="14" t="s">
        <v>76</v>
      </c>
      <c r="U5" s="14" t="s">
        <v>89</v>
      </c>
      <c r="V5" s="14" t="s">
        <v>108</v>
      </c>
      <c r="W5" s="14" t="s">
        <v>116</v>
      </c>
      <c r="X5" s="14" t="s">
        <v>136</v>
      </c>
      <c r="Y5" s="14" t="s">
        <v>154</v>
      </c>
      <c r="AA5" s="18" t="s">
        <v>175</v>
      </c>
      <c r="AB5" s="14" t="s">
        <v>180</v>
      </c>
      <c r="AC5" s="14" t="s">
        <v>191</v>
      </c>
    </row>
    <row r="6" spans="1:30" x14ac:dyDescent="0.35">
      <c r="A6" t="s">
        <v>58</v>
      </c>
      <c r="B6" s="14" t="s">
        <v>64</v>
      </c>
      <c r="C6" t="s">
        <v>61</v>
      </c>
      <c r="D6" t="s">
        <v>58</v>
      </c>
      <c r="F6" t="s">
        <v>222</v>
      </c>
      <c r="L6" s="2" t="s">
        <v>217</v>
      </c>
      <c r="N6" s="31"/>
      <c r="O6" s="27"/>
      <c r="S6" s="14" t="s">
        <v>64</v>
      </c>
      <c r="T6" s="14" t="s">
        <v>77</v>
      </c>
      <c r="U6" s="14" t="s">
        <v>90</v>
      </c>
      <c r="V6" s="14" t="s">
        <v>109</v>
      </c>
      <c r="W6" s="14" t="s">
        <v>117</v>
      </c>
      <c r="X6" s="14" t="s">
        <v>137</v>
      </c>
      <c r="Y6" s="14" t="s">
        <v>155</v>
      </c>
      <c r="AA6" s="14" t="s">
        <v>176</v>
      </c>
      <c r="AB6" s="14" t="s">
        <v>181</v>
      </c>
      <c r="AC6" s="14" t="s">
        <v>192</v>
      </c>
    </row>
    <row r="7" spans="1:30" ht="16" thickBot="1" x14ac:dyDescent="0.4">
      <c r="A7" t="s">
        <v>58</v>
      </c>
      <c r="B7" s="14" t="s">
        <v>65</v>
      </c>
      <c r="C7" t="s">
        <v>61</v>
      </c>
      <c r="D7" t="s">
        <v>58</v>
      </c>
      <c r="F7" t="s">
        <v>36</v>
      </c>
      <c r="L7" s="30" t="s">
        <v>221</v>
      </c>
      <c r="N7" s="31"/>
      <c r="O7" s="27"/>
      <c r="S7" s="14" t="s">
        <v>65</v>
      </c>
      <c r="T7" s="14" t="s">
        <v>78</v>
      </c>
      <c r="U7" s="15" t="s">
        <v>91</v>
      </c>
      <c r="V7" s="14" t="s">
        <v>110</v>
      </c>
      <c r="W7" s="14" t="s">
        <v>118</v>
      </c>
      <c r="X7" s="14" t="s">
        <v>138</v>
      </c>
      <c r="Y7" s="14" t="s">
        <v>156</v>
      </c>
      <c r="AB7" s="14" t="s">
        <v>182</v>
      </c>
      <c r="AC7" s="14" t="s">
        <v>193</v>
      </c>
    </row>
    <row r="8" spans="1:30" ht="16" thickBot="1" x14ac:dyDescent="0.4">
      <c r="A8" t="s">
        <v>58</v>
      </c>
      <c r="B8" s="14" t="s">
        <v>66</v>
      </c>
      <c r="C8" t="s">
        <v>61</v>
      </c>
      <c r="D8" t="s">
        <v>58</v>
      </c>
      <c r="F8" t="s">
        <v>223</v>
      </c>
      <c r="N8" s="32"/>
      <c r="O8" s="33"/>
      <c r="S8" s="14" t="s">
        <v>66</v>
      </c>
      <c r="T8" s="14" t="s">
        <v>79</v>
      </c>
      <c r="U8" s="15" t="s">
        <v>93</v>
      </c>
      <c r="V8" s="14" t="s">
        <v>111</v>
      </c>
      <c r="W8" s="14" t="s">
        <v>119</v>
      </c>
      <c r="X8" s="14" t="s">
        <v>139</v>
      </c>
      <c r="Y8" s="14" t="s">
        <v>157</v>
      </c>
      <c r="AB8" s="14" t="s">
        <v>183</v>
      </c>
    </row>
    <row r="9" spans="1:30" x14ac:dyDescent="0.35">
      <c r="A9" t="s">
        <v>58</v>
      </c>
      <c r="B9" s="14" t="s">
        <v>67</v>
      </c>
      <c r="C9" t="s">
        <v>61</v>
      </c>
      <c r="D9" t="s">
        <v>58</v>
      </c>
      <c r="S9" s="14" t="s">
        <v>67</v>
      </c>
      <c r="T9" s="14" t="s">
        <v>80</v>
      </c>
      <c r="U9" s="15" t="s">
        <v>94</v>
      </c>
      <c r="V9" s="14" t="s">
        <v>112</v>
      </c>
      <c r="W9" s="14" t="s">
        <v>120</v>
      </c>
      <c r="X9" s="14" t="s">
        <v>140</v>
      </c>
      <c r="Y9" s="14" t="s">
        <v>158</v>
      </c>
      <c r="AB9" s="14" t="s">
        <v>184</v>
      </c>
    </row>
    <row r="10" spans="1:30" x14ac:dyDescent="0.35">
      <c r="A10" t="s">
        <v>58</v>
      </c>
      <c r="B10" s="14" t="s">
        <v>68</v>
      </c>
      <c r="C10" t="s">
        <v>61</v>
      </c>
      <c r="D10" t="s">
        <v>58</v>
      </c>
      <c r="S10" s="14" t="s">
        <v>68</v>
      </c>
      <c r="T10" s="14" t="s">
        <v>81</v>
      </c>
      <c r="U10" s="15" t="s">
        <v>95</v>
      </c>
      <c r="V10" s="14"/>
      <c r="W10" s="14" t="s">
        <v>121</v>
      </c>
      <c r="X10" s="14" t="s">
        <v>141</v>
      </c>
      <c r="Y10" s="14" t="s">
        <v>159</v>
      </c>
      <c r="AB10" s="14" t="s">
        <v>185</v>
      </c>
    </row>
    <row r="11" spans="1:30" x14ac:dyDescent="0.35">
      <c r="A11" t="s">
        <v>58</v>
      </c>
      <c r="B11" s="14" t="s">
        <v>69</v>
      </c>
      <c r="C11" t="s">
        <v>61</v>
      </c>
      <c r="D11" t="s">
        <v>58</v>
      </c>
      <c r="F11" t="s">
        <v>224</v>
      </c>
      <c r="S11" s="14" t="s">
        <v>69</v>
      </c>
      <c r="T11" s="14" t="s">
        <v>82</v>
      </c>
      <c r="U11" s="15" t="s">
        <v>96</v>
      </c>
      <c r="W11" s="14" t="s">
        <v>122</v>
      </c>
      <c r="X11" s="14" t="s">
        <v>142</v>
      </c>
      <c r="Y11" s="14" t="s">
        <v>160</v>
      </c>
      <c r="AB11" s="14" t="s">
        <v>186</v>
      </c>
    </row>
    <row r="12" spans="1:30" x14ac:dyDescent="0.35">
      <c r="A12" t="s">
        <v>58</v>
      </c>
      <c r="B12" s="14" t="s">
        <v>70</v>
      </c>
      <c r="C12" t="s">
        <v>61</v>
      </c>
      <c r="D12" t="s">
        <v>58</v>
      </c>
      <c r="F12" t="s">
        <v>225</v>
      </c>
      <c r="S12" s="14" t="s">
        <v>70</v>
      </c>
      <c r="T12" s="14" t="s">
        <v>83</v>
      </c>
      <c r="U12" s="15" t="s">
        <v>97</v>
      </c>
      <c r="W12" s="14" t="s">
        <v>123</v>
      </c>
      <c r="X12" s="14" t="s">
        <v>143</v>
      </c>
      <c r="Y12" s="14" t="s">
        <v>152</v>
      </c>
      <c r="AB12" s="14" t="s">
        <v>187</v>
      </c>
    </row>
    <row r="13" spans="1:30" x14ac:dyDescent="0.35">
      <c r="A13" t="s">
        <v>58</v>
      </c>
      <c r="B13" s="14" t="s">
        <v>71</v>
      </c>
      <c r="C13" t="s">
        <v>61</v>
      </c>
      <c r="D13" t="s">
        <v>58</v>
      </c>
      <c r="S13" s="14" t="s">
        <v>71</v>
      </c>
      <c r="T13" s="14" t="s">
        <v>84</v>
      </c>
      <c r="U13" s="15" t="s">
        <v>98</v>
      </c>
      <c r="W13" s="14" t="s">
        <v>124</v>
      </c>
      <c r="X13" s="14" t="s">
        <v>144</v>
      </c>
      <c r="Y13" s="14" t="s">
        <v>161</v>
      </c>
    </row>
    <row r="14" spans="1:30" x14ac:dyDescent="0.35">
      <c r="A14" t="s">
        <v>58</v>
      </c>
      <c r="B14" s="14" t="s">
        <v>72</v>
      </c>
      <c r="C14" t="s">
        <v>61</v>
      </c>
      <c r="D14" t="s">
        <v>58</v>
      </c>
      <c r="S14" s="14" t="s">
        <v>72</v>
      </c>
      <c r="U14" s="15" t="s">
        <v>99</v>
      </c>
      <c r="W14" s="14" t="s">
        <v>125</v>
      </c>
      <c r="X14" s="14" t="s">
        <v>145</v>
      </c>
      <c r="Y14" s="14" t="s">
        <v>162</v>
      </c>
    </row>
    <row r="15" spans="1:30" x14ac:dyDescent="0.35">
      <c r="B15" s="12" t="s">
        <v>73</v>
      </c>
      <c r="U15" s="15" t="s">
        <v>100</v>
      </c>
      <c r="W15" s="14" t="s">
        <v>126</v>
      </c>
      <c r="X15" s="14" t="s">
        <v>146</v>
      </c>
      <c r="Y15" s="14" t="s">
        <v>163</v>
      </c>
    </row>
    <row r="16" spans="1:30" x14ac:dyDescent="0.35">
      <c r="A16" t="s">
        <v>73</v>
      </c>
      <c r="B16" s="14" t="s">
        <v>74</v>
      </c>
      <c r="C16" t="s">
        <v>61</v>
      </c>
      <c r="D16" t="s">
        <v>73</v>
      </c>
      <c r="F16" t="s">
        <v>226</v>
      </c>
      <c r="N16" s="34" t="s">
        <v>227</v>
      </c>
      <c r="U16" s="15" t="s">
        <v>101</v>
      </c>
      <c r="W16" s="14" t="s">
        <v>127</v>
      </c>
      <c r="X16" s="14" t="s">
        <v>147</v>
      </c>
      <c r="Y16" s="14" t="s">
        <v>164</v>
      </c>
    </row>
    <row r="17" spans="1:25" x14ac:dyDescent="0.35">
      <c r="A17" t="s">
        <v>73</v>
      </c>
      <c r="B17" s="14" t="s">
        <v>75</v>
      </c>
      <c r="C17" t="s">
        <v>61</v>
      </c>
      <c r="D17" t="s">
        <v>73</v>
      </c>
      <c r="F17" t="s">
        <v>199</v>
      </c>
      <c r="G17" t="s">
        <v>222</v>
      </c>
      <c r="H17" t="s">
        <v>222</v>
      </c>
      <c r="N17" t="s">
        <v>58</v>
      </c>
      <c r="O17" t="s">
        <v>228</v>
      </c>
      <c r="U17" s="15" t="s">
        <v>102</v>
      </c>
      <c r="W17" s="14" t="s">
        <v>128</v>
      </c>
      <c r="X17" s="14" t="s">
        <v>148</v>
      </c>
      <c r="Y17" s="14" t="s">
        <v>165</v>
      </c>
    </row>
    <row r="18" spans="1:25" x14ac:dyDescent="0.35">
      <c r="A18" t="s">
        <v>73</v>
      </c>
      <c r="B18" s="14" t="s">
        <v>76</v>
      </c>
      <c r="C18" t="s">
        <v>61</v>
      </c>
      <c r="D18" t="s">
        <v>73</v>
      </c>
      <c r="F18" t="s">
        <v>213</v>
      </c>
      <c r="G18" t="s">
        <v>229</v>
      </c>
      <c r="H18" t="s">
        <v>36</v>
      </c>
      <c r="J18" s="70" t="str">
        <f>"1"</f>
        <v>1</v>
      </c>
      <c r="K18" t="s">
        <v>318</v>
      </c>
      <c r="N18" s="12" t="s">
        <v>73</v>
      </c>
      <c r="O18" t="s">
        <v>230</v>
      </c>
      <c r="U18" s="15" t="s">
        <v>103</v>
      </c>
      <c r="W18" s="14" t="s">
        <v>129</v>
      </c>
      <c r="X18" s="14" t="s">
        <v>149</v>
      </c>
      <c r="Y18" s="14" t="s">
        <v>166</v>
      </c>
    </row>
    <row r="19" spans="1:25" x14ac:dyDescent="0.35">
      <c r="A19" t="s">
        <v>73</v>
      </c>
      <c r="B19" s="14" t="s">
        <v>77</v>
      </c>
      <c r="C19" t="s">
        <v>61</v>
      </c>
      <c r="D19" t="s">
        <v>73</v>
      </c>
      <c r="F19" t="s">
        <v>214</v>
      </c>
      <c r="G19" t="s">
        <v>223</v>
      </c>
      <c r="H19" t="s">
        <v>231</v>
      </c>
      <c r="J19" s="70" t="str">
        <f>"2"</f>
        <v>2</v>
      </c>
      <c r="K19" t="s">
        <v>319</v>
      </c>
      <c r="N19" s="12" t="s">
        <v>85</v>
      </c>
      <c r="O19" t="s">
        <v>232</v>
      </c>
      <c r="U19" s="15" t="s">
        <v>104</v>
      </c>
      <c r="W19" s="14" t="s">
        <v>130</v>
      </c>
      <c r="Y19" s="14" t="s">
        <v>167</v>
      </c>
    </row>
    <row r="20" spans="1:25" x14ac:dyDescent="0.35">
      <c r="A20" t="s">
        <v>73</v>
      </c>
      <c r="B20" s="14" t="s">
        <v>78</v>
      </c>
      <c r="C20" t="s">
        <v>61</v>
      </c>
      <c r="D20" t="s">
        <v>73</v>
      </c>
      <c r="F20" t="s">
        <v>218</v>
      </c>
      <c r="H20" t="s">
        <v>233</v>
      </c>
      <c r="J20" s="70" t="str">
        <f>"3"</f>
        <v>3</v>
      </c>
      <c r="K20" t="s">
        <v>320</v>
      </c>
      <c r="N20" s="16" t="s">
        <v>105</v>
      </c>
      <c r="O20" t="s">
        <v>234</v>
      </c>
      <c r="W20" s="14" t="s">
        <v>131</v>
      </c>
      <c r="Y20" s="14" t="s">
        <v>168</v>
      </c>
    </row>
    <row r="21" spans="1:25" x14ac:dyDescent="0.35">
      <c r="A21" t="s">
        <v>73</v>
      </c>
      <c r="B21" s="14" t="s">
        <v>79</v>
      </c>
      <c r="C21" t="s">
        <v>61</v>
      </c>
      <c r="D21" t="s">
        <v>73</v>
      </c>
      <c r="J21" s="70" t="str">
        <f>"4"</f>
        <v>4</v>
      </c>
      <c r="K21" t="s">
        <v>321</v>
      </c>
      <c r="N21" s="16" t="s">
        <v>113</v>
      </c>
      <c r="O21" t="s">
        <v>235</v>
      </c>
      <c r="W21" s="14" t="s">
        <v>132</v>
      </c>
      <c r="Y21" s="14" t="s">
        <v>169</v>
      </c>
    </row>
    <row r="22" spans="1:25" x14ac:dyDescent="0.35">
      <c r="A22" t="s">
        <v>73</v>
      </c>
      <c r="B22" s="14" t="s">
        <v>80</v>
      </c>
      <c r="C22" t="s">
        <v>61</v>
      </c>
      <c r="D22" t="s">
        <v>73</v>
      </c>
      <c r="J22" s="70" t="str">
        <f>"5"</f>
        <v>5</v>
      </c>
      <c r="K22" t="s">
        <v>322</v>
      </c>
      <c r="N22" s="16" t="s">
        <v>133</v>
      </c>
      <c r="O22" t="s">
        <v>236</v>
      </c>
    </row>
    <row r="23" spans="1:25" x14ac:dyDescent="0.35">
      <c r="A23" t="s">
        <v>73</v>
      </c>
      <c r="B23" s="14" t="s">
        <v>81</v>
      </c>
      <c r="C23" t="s">
        <v>61</v>
      </c>
      <c r="D23" t="s">
        <v>73</v>
      </c>
      <c r="F23" t="s">
        <v>38</v>
      </c>
      <c r="J23" s="70" t="str">
        <f>"6"</f>
        <v>6</v>
      </c>
      <c r="K23" t="s">
        <v>323</v>
      </c>
      <c r="N23" s="16" t="s">
        <v>152</v>
      </c>
      <c r="O23" t="s">
        <v>237</v>
      </c>
    </row>
    <row r="24" spans="1:25" x14ac:dyDescent="0.35">
      <c r="A24" t="s">
        <v>73</v>
      </c>
      <c r="B24" s="14" t="s">
        <v>82</v>
      </c>
      <c r="C24" t="s">
        <v>61</v>
      </c>
      <c r="D24" t="s">
        <v>73</v>
      </c>
      <c r="F24" t="s">
        <v>222</v>
      </c>
      <c r="J24" s="70" t="str">
        <f>"7"</f>
        <v>7</v>
      </c>
      <c r="K24" t="s">
        <v>324</v>
      </c>
      <c r="N24" s="16" t="s">
        <v>171</v>
      </c>
      <c r="O24" t="s">
        <v>238</v>
      </c>
    </row>
    <row r="25" spans="1:25" x14ac:dyDescent="0.35">
      <c r="A25" t="s">
        <v>73</v>
      </c>
      <c r="B25" s="14" t="s">
        <v>83</v>
      </c>
      <c r="C25" t="s">
        <v>61</v>
      </c>
      <c r="D25" t="s">
        <v>73</v>
      </c>
      <c r="N25" s="16" t="s">
        <v>172</v>
      </c>
      <c r="O25" t="s">
        <v>239</v>
      </c>
    </row>
    <row r="26" spans="1:25" x14ac:dyDescent="0.35">
      <c r="A26" t="s">
        <v>73</v>
      </c>
      <c r="B26" s="14" t="s">
        <v>84</v>
      </c>
      <c r="C26" t="s">
        <v>61</v>
      </c>
      <c r="D26" t="s">
        <v>73</v>
      </c>
      <c r="N26" s="16" t="s">
        <v>177</v>
      </c>
      <c r="O26" t="s">
        <v>240</v>
      </c>
    </row>
    <row r="27" spans="1:25" x14ac:dyDescent="0.35">
      <c r="B27" s="12" t="s">
        <v>85</v>
      </c>
      <c r="J27" s="70" t="str">
        <f>"1"</f>
        <v>1</v>
      </c>
      <c r="K27" t="s">
        <v>318</v>
      </c>
      <c r="N27" s="19" t="s">
        <v>188</v>
      </c>
      <c r="O27" t="s">
        <v>241</v>
      </c>
    </row>
    <row r="28" spans="1:25" x14ac:dyDescent="0.35">
      <c r="A28" t="s">
        <v>85</v>
      </c>
      <c r="B28" s="14" t="s">
        <v>86</v>
      </c>
      <c r="C28" t="s">
        <v>87</v>
      </c>
      <c r="D28" t="s">
        <v>85</v>
      </c>
      <c r="J28" s="70" t="str">
        <f>"2"</f>
        <v>2</v>
      </c>
      <c r="K28" t="s">
        <v>319</v>
      </c>
      <c r="N28" s="16" t="s">
        <v>196</v>
      </c>
      <c r="O28" t="s">
        <v>242</v>
      </c>
    </row>
    <row r="29" spans="1:25" x14ac:dyDescent="0.35">
      <c r="A29" t="s">
        <v>85</v>
      </c>
      <c r="B29" s="14" t="s">
        <v>88</v>
      </c>
      <c r="C29" t="s">
        <v>61</v>
      </c>
      <c r="D29" t="s">
        <v>85</v>
      </c>
      <c r="J29" s="70" t="str">
        <f>"4"</f>
        <v>4</v>
      </c>
      <c r="K29" t="s">
        <v>321</v>
      </c>
    </row>
    <row r="30" spans="1:25" x14ac:dyDescent="0.35">
      <c r="A30" t="s">
        <v>85</v>
      </c>
      <c r="B30" s="14" t="s">
        <v>89</v>
      </c>
      <c r="C30" t="s">
        <v>61</v>
      </c>
      <c r="D30" t="s">
        <v>85</v>
      </c>
      <c r="J30" s="70" t="str">
        <f>"5"</f>
        <v>5</v>
      </c>
      <c r="K30" t="s">
        <v>318</v>
      </c>
    </row>
    <row r="31" spans="1:25" x14ac:dyDescent="0.35">
      <c r="A31" t="s">
        <v>85</v>
      </c>
      <c r="B31" s="14" t="s">
        <v>90</v>
      </c>
      <c r="C31" t="s">
        <v>87</v>
      </c>
      <c r="D31" t="s">
        <v>85</v>
      </c>
      <c r="J31" s="70" t="str">
        <f>"6"</f>
        <v>6</v>
      </c>
      <c r="K31" t="s">
        <v>321</v>
      </c>
    </row>
    <row r="32" spans="1:25" x14ac:dyDescent="0.35">
      <c r="A32" t="s">
        <v>85</v>
      </c>
      <c r="B32" s="15" t="s">
        <v>91</v>
      </c>
      <c r="C32" t="s">
        <v>92</v>
      </c>
      <c r="D32" t="s">
        <v>85</v>
      </c>
      <c r="J32" s="70" t="str">
        <f>"7"</f>
        <v>7</v>
      </c>
      <c r="K32" t="s">
        <v>319</v>
      </c>
    </row>
    <row r="33" spans="1:4" x14ac:dyDescent="0.35">
      <c r="A33" t="s">
        <v>85</v>
      </c>
      <c r="B33" s="15" t="s">
        <v>93</v>
      </c>
      <c r="C33" t="s">
        <v>92</v>
      </c>
      <c r="D33" t="s">
        <v>85</v>
      </c>
    </row>
    <row r="34" spans="1:4" x14ac:dyDescent="0.35">
      <c r="A34" t="s">
        <v>85</v>
      </c>
      <c r="B34" s="15" t="s">
        <v>94</v>
      </c>
      <c r="C34" t="s">
        <v>92</v>
      </c>
      <c r="D34" t="s">
        <v>85</v>
      </c>
    </row>
    <row r="35" spans="1:4" x14ac:dyDescent="0.35">
      <c r="A35" t="s">
        <v>85</v>
      </c>
      <c r="B35" s="15" t="s">
        <v>95</v>
      </c>
      <c r="C35" t="s">
        <v>92</v>
      </c>
      <c r="D35" t="s">
        <v>85</v>
      </c>
    </row>
    <row r="36" spans="1:4" x14ac:dyDescent="0.35">
      <c r="A36" t="s">
        <v>85</v>
      </c>
      <c r="B36" s="15" t="s">
        <v>96</v>
      </c>
      <c r="C36" t="s">
        <v>92</v>
      </c>
      <c r="D36" t="s">
        <v>85</v>
      </c>
    </row>
    <row r="37" spans="1:4" x14ac:dyDescent="0.35">
      <c r="A37" t="s">
        <v>85</v>
      </c>
      <c r="B37" s="15" t="s">
        <v>97</v>
      </c>
      <c r="C37" t="s">
        <v>92</v>
      </c>
      <c r="D37" t="s">
        <v>85</v>
      </c>
    </row>
    <row r="38" spans="1:4" x14ac:dyDescent="0.35">
      <c r="A38" t="s">
        <v>85</v>
      </c>
      <c r="B38" s="15" t="s">
        <v>98</v>
      </c>
      <c r="C38" t="s">
        <v>92</v>
      </c>
      <c r="D38" t="s">
        <v>85</v>
      </c>
    </row>
    <row r="39" spans="1:4" x14ac:dyDescent="0.35">
      <c r="A39" t="s">
        <v>85</v>
      </c>
      <c r="B39" s="15" t="s">
        <v>99</v>
      </c>
      <c r="C39" t="s">
        <v>92</v>
      </c>
      <c r="D39" t="s">
        <v>85</v>
      </c>
    </row>
    <row r="40" spans="1:4" x14ac:dyDescent="0.35">
      <c r="A40" t="s">
        <v>85</v>
      </c>
      <c r="B40" s="15" t="s">
        <v>100</v>
      </c>
      <c r="C40" t="s">
        <v>87</v>
      </c>
      <c r="D40" t="s">
        <v>85</v>
      </c>
    </row>
    <row r="41" spans="1:4" x14ac:dyDescent="0.35">
      <c r="A41" t="s">
        <v>85</v>
      </c>
      <c r="B41" s="15" t="s">
        <v>101</v>
      </c>
      <c r="C41" t="s">
        <v>87</v>
      </c>
      <c r="D41" t="s">
        <v>85</v>
      </c>
    </row>
    <row r="42" spans="1:4" x14ac:dyDescent="0.35">
      <c r="A42" t="s">
        <v>85</v>
      </c>
      <c r="B42" s="15" t="s">
        <v>102</v>
      </c>
      <c r="C42" t="s">
        <v>87</v>
      </c>
      <c r="D42" t="s">
        <v>85</v>
      </c>
    </row>
    <row r="43" spans="1:4" x14ac:dyDescent="0.35">
      <c r="A43" t="s">
        <v>85</v>
      </c>
      <c r="B43" s="15" t="s">
        <v>103</v>
      </c>
      <c r="C43" t="s">
        <v>87</v>
      </c>
      <c r="D43" t="s">
        <v>85</v>
      </c>
    </row>
    <row r="44" spans="1:4" x14ac:dyDescent="0.35">
      <c r="A44" t="s">
        <v>85</v>
      </c>
      <c r="B44" s="15" t="s">
        <v>104</v>
      </c>
      <c r="C44" t="s">
        <v>92</v>
      </c>
      <c r="D44" t="s">
        <v>85</v>
      </c>
    </row>
    <row r="45" spans="1:4" x14ac:dyDescent="0.35">
      <c r="B45" s="16" t="s">
        <v>105</v>
      </c>
    </row>
    <row r="46" spans="1:4" x14ac:dyDescent="0.35">
      <c r="A46" t="s">
        <v>105</v>
      </c>
      <c r="B46" s="14" t="s">
        <v>106</v>
      </c>
      <c r="C46" t="s">
        <v>61</v>
      </c>
      <c r="D46" t="s">
        <v>105</v>
      </c>
    </row>
    <row r="47" spans="1:4" x14ac:dyDescent="0.35">
      <c r="A47" t="s">
        <v>105</v>
      </c>
      <c r="B47" s="14" t="s">
        <v>107</v>
      </c>
      <c r="C47" t="s">
        <v>61</v>
      </c>
      <c r="D47" t="s">
        <v>105</v>
      </c>
    </row>
    <row r="48" spans="1:4" x14ac:dyDescent="0.35">
      <c r="A48" t="s">
        <v>105</v>
      </c>
      <c r="B48" s="14" t="s">
        <v>108</v>
      </c>
      <c r="C48" t="s">
        <v>61</v>
      </c>
      <c r="D48" t="s">
        <v>105</v>
      </c>
    </row>
    <row r="49" spans="1:4" x14ac:dyDescent="0.35">
      <c r="A49" t="s">
        <v>105</v>
      </c>
      <c r="B49" s="14" t="s">
        <v>109</v>
      </c>
      <c r="C49" t="s">
        <v>61</v>
      </c>
      <c r="D49" t="s">
        <v>105</v>
      </c>
    </row>
    <row r="50" spans="1:4" x14ac:dyDescent="0.35">
      <c r="A50" t="s">
        <v>105</v>
      </c>
      <c r="B50" s="14" t="s">
        <v>110</v>
      </c>
      <c r="C50" t="s">
        <v>61</v>
      </c>
      <c r="D50" t="s">
        <v>105</v>
      </c>
    </row>
    <row r="51" spans="1:4" x14ac:dyDescent="0.35">
      <c r="A51" t="s">
        <v>105</v>
      </c>
      <c r="B51" s="14" t="s">
        <v>111</v>
      </c>
      <c r="C51" t="s">
        <v>61</v>
      </c>
      <c r="D51" t="s">
        <v>105</v>
      </c>
    </row>
    <row r="52" spans="1:4" x14ac:dyDescent="0.35">
      <c r="A52" t="s">
        <v>105</v>
      </c>
      <c r="B52" s="14" t="s">
        <v>112</v>
      </c>
      <c r="C52" t="s">
        <v>61</v>
      </c>
      <c r="D52" t="s">
        <v>105</v>
      </c>
    </row>
    <row r="53" spans="1:4" x14ac:dyDescent="0.35">
      <c r="B53" s="16" t="s">
        <v>113</v>
      </c>
    </row>
    <row r="54" spans="1:4" x14ac:dyDescent="0.35">
      <c r="A54" t="s">
        <v>113</v>
      </c>
      <c r="B54" s="14" t="s">
        <v>114</v>
      </c>
      <c r="C54" t="s">
        <v>61</v>
      </c>
      <c r="D54" t="s">
        <v>113</v>
      </c>
    </row>
    <row r="55" spans="1:4" x14ac:dyDescent="0.35">
      <c r="A55" t="s">
        <v>113</v>
      </c>
      <c r="B55" s="14" t="s">
        <v>115</v>
      </c>
      <c r="C55" t="s">
        <v>61</v>
      </c>
      <c r="D55" t="s">
        <v>113</v>
      </c>
    </row>
    <row r="56" spans="1:4" x14ac:dyDescent="0.35">
      <c r="A56" t="s">
        <v>113</v>
      </c>
      <c r="B56" s="14" t="s">
        <v>116</v>
      </c>
      <c r="C56" t="s">
        <v>61</v>
      </c>
      <c r="D56" t="s">
        <v>113</v>
      </c>
    </row>
    <row r="57" spans="1:4" x14ac:dyDescent="0.35">
      <c r="A57" t="s">
        <v>113</v>
      </c>
      <c r="B57" s="14" t="s">
        <v>117</v>
      </c>
      <c r="C57" t="s">
        <v>61</v>
      </c>
      <c r="D57" t="s">
        <v>113</v>
      </c>
    </row>
    <row r="58" spans="1:4" x14ac:dyDescent="0.35">
      <c r="A58" t="s">
        <v>113</v>
      </c>
      <c r="B58" s="14" t="s">
        <v>118</v>
      </c>
      <c r="C58" t="s">
        <v>61</v>
      </c>
      <c r="D58" t="s">
        <v>113</v>
      </c>
    </row>
    <row r="59" spans="1:4" x14ac:dyDescent="0.35">
      <c r="A59" t="s">
        <v>113</v>
      </c>
      <c r="B59" s="14" t="s">
        <v>119</v>
      </c>
      <c r="C59" t="s">
        <v>61</v>
      </c>
      <c r="D59" t="s">
        <v>113</v>
      </c>
    </row>
    <row r="60" spans="1:4" x14ac:dyDescent="0.35">
      <c r="A60" t="s">
        <v>113</v>
      </c>
      <c r="B60" s="14" t="s">
        <v>120</v>
      </c>
      <c r="C60" t="s">
        <v>61</v>
      </c>
      <c r="D60" t="s">
        <v>113</v>
      </c>
    </row>
    <row r="61" spans="1:4" x14ac:dyDescent="0.35">
      <c r="A61" t="s">
        <v>113</v>
      </c>
      <c r="B61" s="14" t="s">
        <v>121</v>
      </c>
      <c r="C61" t="s">
        <v>61</v>
      </c>
      <c r="D61" t="s">
        <v>113</v>
      </c>
    </row>
    <row r="62" spans="1:4" x14ac:dyDescent="0.35">
      <c r="A62" t="s">
        <v>113</v>
      </c>
      <c r="B62" s="14" t="s">
        <v>122</v>
      </c>
      <c r="C62" t="s">
        <v>61</v>
      </c>
      <c r="D62" t="s">
        <v>113</v>
      </c>
    </row>
    <row r="63" spans="1:4" x14ac:dyDescent="0.35">
      <c r="A63" t="s">
        <v>113</v>
      </c>
      <c r="B63" s="14" t="s">
        <v>123</v>
      </c>
      <c r="C63" t="s">
        <v>61</v>
      </c>
      <c r="D63" t="s">
        <v>113</v>
      </c>
    </row>
    <row r="64" spans="1:4" x14ac:dyDescent="0.35">
      <c r="A64" t="s">
        <v>113</v>
      </c>
      <c r="B64" s="14" t="s">
        <v>124</v>
      </c>
      <c r="C64" t="s">
        <v>61</v>
      </c>
      <c r="D64" t="s">
        <v>113</v>
      </c>
    </row>
    <row r="65" spans="1:4" x14ac:dyDescent="0.35">
      <c r="A65" t="s">
        <v>113</v>
      </c>
      <c r="B65" s="14" t="s">
        <v>125</v>
      </c>
      <c r="C65" t="s">
        <v>61</v>
      </c>
      <c r="D65" t="s">
        <v>113</v>
      </c>
    </row>
    <row r="66" spans="1:4" x14ac:dyDescent="0.35">
      <c r="A66" t="s">
        <v>113</v>
      </c>
      <c r="B66" s="14" t="s">
        <v>126</v>
      </c>
      <c r="C66" t="s">
        <v>87</v>
      </c>
      <c r="D66" t="s">
        <v>113</v>
      </c>
    </row>
    <row r="67" spans="1:4" x14ac:dyDescent="0.35">
      <c r="A67" t="s">
        <v>113</v>
      </c>
      <c r="B67" s="14" t="s">
        <v>127</v>
      </c>
      <c r="C67" t="s">
        <v>87</v>
      </c>
      <c r="D67" t="s">
        <v>113</v>
      </c>
    </row>
    <row r="68" spans="1:4" x14ac:dyDescent="0.35">
      <c r="A68" t="s">
        <v>113</v>
      </c>
      <c r="B68" s="14" t="s">
        <v>128</v>
      </c>
      <c r="C68" t="s">
        <v>87</v>
      </c>
      <c r="D68" t="s">
        <v>113</v>
      </c>
    </row>
    <row r="69" spans="1:4" x14ac:dyDescent="0.35">
      <c r="A69" t="s">
        <v>113</v>
      </c>
      <c r="B69" s="14" t="s">
        <v>129</v>
      </c>
      <c r="C69" t="s">
        <v>61</v>
      </c>
      <c r="D69" t="s">
        <v>113</v>
      </c>
    </row>
    <row r="70" spans="1:4" x14ac:dyDescent="0.35">
      <c r="A70" t="s">
        <v>113</v>
      </c>
      <c r="B70" s="14" t="s">
        <v>130</v>
      </c>
      <c r="C70" t="s">
        <v>61</v>
      </c>
      <c r="D70" t="s">
        <v>113</v>
      </c>
    </row>
    <row r="71" spans="1:4" x14ac:dyDescent="0.35">
      <c r="A71" t="s">
        <v>113</v>
      </c>
      <c r="B71" s="14" t="s">
        <v>131</v>
      </c>
      <c r="C71" t="s">
        <v>61</v>
      </c>
      <c r="D71" t="s">
        <v>113</v>
      </c>
    </row>
    <row r="72" spans="1:4" x14ac:dyDescent="0.35">
      <c r="A72" t="s">
        <v>113</v>
      </c>
      <c r="B72" s="14" t="s">
        <v>132</v>
      </c>
      <c r="C72" t="s">
        <v>92</v>
      </c>
      <c r="D72" t="s">
        <v>113</v>
      </c>
    </row>
    <row r="73" spans="1:4" x14ac:dyDescent="0.35">
      <c r="B73" s="16" t="s">
        <v>133</v>
      </c>
    </row>
    <row r="74" spans="1:4" x14ac:dyDescent="0.35">
      <c r="B74" s="14" t="s">
        <v>134</v>
      </c>
      <c r="C74" t="s">
        <v>61</v>
      </c>
      <c r="D74" t="s">
        <v>133</v>
      </c>
    </row>
    <row r="75" spans="1:4" x14ac:dyDescent="0.35">
      <c r="B75" s="14" t="s">
        <v>135</v>
      </c>
      <c r="C75" t="s">
        <v>61</v>
      </c>
      <c r="D75" t="s">
        <v>133</v>
      </c>
    </row>
    <row r="76" spans="1:4" x14ac:dyDescent="0.35">
      <c r="B76" s="14" t="s">
        <v>136</v>
      </c>
      <c r="C76" t="s">
        <v>61</v>
      </c>
      <c r="D76" t="s">
        <v>133</v>
      </c>
    </row>
    <row r="77" spans="1:4" x14ac:dyDescent="0.35">
      <c r="B77" s="14" t="s">
        <v>137</v>
      </c>
      <c r="C77" t="s">
        <v>61</v>
      </c>
      <c r="D77" t="s">
        <v>133</v>
      </c>
    </row>
    <row r="78" spans="1:4" x14ac:dyDescent="0.35">
      <c r="B78" s="14" t="s">
        <v>138</v>
      </c>
      <c r="C78" t="s">
        <v>61</v>
      </c>
      <c r="D78" t="s">
        <v>133</v>
      </c>
    </row>
    <row r="79" spans="1:4" x14ac:dyDescent="0.35">
      <c r="B79" s="14" t="s">
        <v>139</v>
      </c>
      <c r="C79" t="s">
        <v>61</v>
      </c>
      <c r="D79" t="s">
        <v>133</v>
      </c>
    </row>
    <row r="80" spans="1:4" x14ac:dyDescent="0.35">
      <c r="B80" s="14" t="s">
        <v>140</v>
      </c>
      <c r="C80" t="s">
        <v>61</v>
      </c>
      <c r="D80" t="s">
        <v>133</v>
      </c>
    </row>
    <row r="81" spans="2:4" x14ac:dyDescent="0.35">
      <c r="B81" s="14" t="s">
        <v>141</v>
      </c>
      <c r="C81" t="s">
        <v>61</v>
      </c>
      <c r="D81" t="s">
        <v>133</v>
      </c>
    </row>
    <row r="82" spans="2:4" x14ac:dyDescent="0.35">
      <c r="B82" s="14" t="s">
        <v>142</v>
      </c>
      <c r="C82" t="s">
        <v>61</v>
      </c>
      <c r="D82" t="s">
        <v>133</v>
      </c>
    </row>
    <row r="83" spans="2:4" x14ac:dyDescent="0.35">
      <c r="B83" s="14" t="s">
        <v>143</v>
      </c>
      <c r="C83" t="s">
        <v>61</v>
      </c>
      <c r="D83" t="s">
        <v>133</v>
      </c>
    </row>
    <row r="84" spans="2:4" x14ac:dyDescent="0.35">
      <c r="B84" s="14" t="s">
        <v>144</v>
      </c>
      <c r="C84" t="s">
        <v>61</v>
      </c>
      <c r="D84" t="s">
        <v>133</v>
      </c>
    </row>
    <row r="85" spans="2:4" x14ac:dyDescent="0.35">
      <c r="B85" s="14" t="s">
        <v>145</v>
      </c>
      <c r="C85" t="s">
        <v>92</v>
      </c>
      <c r="D85" t="s">
        <v>133</v>
      </c>
    </row>
    <row r="86" spans="2:4" x14ac:dyDescent="0.35">
      <c r="B86" s="14" t="s">
        <v>146</v>
      </c>
      <c r="C86" t="s">
        <v>92</v>
      </c>
      <c r="D86" t="s">
        <v>133</v>
      </c>
    </row>
    <row r="87" spans="2:4" x14ac:dyDescent="0.35">
      <c r="B87" s="14" t="s">
        <v>147</v>
      </c>
      <c r="C87" t="s">
        <v>92</v>
      </c>
      <c r="D87" t="s">
        <v>133</v>
      </c>
    </row>
    <row r="88" spans="2:4" x14ac:dyDescent="0.35">
      <c r="B88" s="14" t="s">
        <v>148</v>
      </c>
      <c r="C88" t="s">
        <v>92</v>
      </c>
      <c r="D88" t="s">
        <v>133</v>
      </c>
    </row>
    <row r="89" spans="2:4" x14ac:dyDescent="0.35">
      <c r="B89" s="14" t="s">
        <v>149</v>
      </c>
      <c r="C89" t="s">
        <v>92</v>
      </c>
      <c r="D89" t="s">
        <v>133</v>
      </c>
    </row>
    <row r="90" spans="2:4" x14ac:dyDescent="0.35">
      <c r="B90" s="16" t="s">
        <v>150</v>
      </c>
    </row>
    <row r="91" spans="2:4" x14ac:dyDescent="0.35">
      <c r="B91" s="14" t="s">
        <v>151</v>
      </c>
      <c r="C91" t="s">
        <v>61</v>
      </c>
      <c r="D91" t="s">
        <v>152</v>
      </c>
    </row>
    <row r="92" spans="2:4" x14ac:dyDescent="0.35">
      <c r="B92" s="14" t="s">
        <v>153</v>
      </c>
      <c r="C92" t="s">
        <v>61</v>
      </c>
      <c r="D92" t="s">
        <v>152</v>
      </c>
    </row>
    <row r="93" spans="2:4" x14ac:dyDescent="0.35">
      <c r="B93" s="14" t="s">
        <v>154</v>
      </c>
      <c r="C93" t="s">
        <v>61</v>
      </c>
      <c r="D93" t="s">
        <v>152</v>
      </c>
    </row>
    <row r="94" spans="2:4" x14ac:dyDescent="0.35">
      <c r="B94" s="14" t="s">
        <v>155</v>
      </c>
      <c r="C94" t="s">
        <v>61</v>
      </c>
      <c r="D94" t="s">
        <v>152</v>
      </c>
    </row>
    <row r="95" spans="2:4" x14ac:dyDescent="0.35">
      <c r="B95" s="14" t="s">
        <v>156</v>
      </c>
      <c r="C95" t="s">
        <v>61</v>
      </c>
      <c r="D95" t="s">
        <v>152</v>
      </c>
    </row>
    <row r="96" spans="2:4" x14ac:dyDescent="0.35">
      <c r="B96" s="14" t="s">
        <v>157</v>
      </c>
      <c r="C96" t="s">
        <v>61</v>
      </c>
      <c r="D96" t="s">
        <v>152</v>
      </c>
    </row>
    <row r="97" spans="2:4" x14ac:dyDescent="0.35">
      <c r="B97" s="14" t="s">
        <v>158</v>
      </c>
      <c r="C97" t="s">
        <v>61</v>
      </c>
      <c r="D97" t="s">
        <v>152</v>
      </c>
    </row>
    <row r="98" spans="2:4" x14ac:dyDescent="0.35">
      <c r="B98" s="14" t="s">
        <v>159</v>
      </c>
      <c r="C98" t="s">
        <v>61</v>
      </c>
      <c r="D98" t="s">
        <v>152</v>
      </c>
    </row>
    <row r="99" spans="2:4" x14ac:dyDescent="0.35">
      <c r="B99" s="14" t="s">
        <v>160</v>
      </c>
      <c r="C99" t="s">
        <v>61</v>
      </c>
      <c r="D99" t="s">
        <v>152</v>
      </c>
    </row>
    <row r="100" spans="2:4" x14ac:dyDescent="0.35">
      <c r="B100" s="14" t="s">
        <v>152</v>
      </c>
      <c r="C100" t="s">
        <v>61</v>
      </c>
      <c r="D100" t="s">
        <v>152</v>
      </c>
    </row>
    <row r="101" spans="2:4" x14ac:dyDescent="0.35">
      <c r="B101" s="14" t="s">
        <v>161</v>
      </c>
      <c r="C101" t="s">
        <v>61</v>
      </c>
      <c r="D101" t="s">
        <v>152</v>
      </c>
    </row>
    <row r="102" spans="2:4" x14ac:dyDescent="0.35">
      <c r="B102" s="14" t="s">
        <v>162</v>
      </c>
      <c r="C102" t="s">
        <v>61</v>
      </c>
      <c r="D102" t="s">
        <v>152</v>
      </c>
    </row>
    <row r="103" spans="2:4" x14ac:dyDescent="0.35">
      <c r="B103" s="14" t="s">
        <v>163</v>
      </c>
      <c r="C103" t="s">
        <v>61</v>
      </c>
      <c r="D103" t="s">
        <v>152</v>
      </c>
    </row>
    <row r="104" spans="2:4" x14ac:dyDescent="0.35">
      <c r="B104" s="14" t="s">
        <v>164</v>
      </c>
      <c r="C104" t="s">
        <v>61</v>
      </c>
      <c r="D104" t="s">
        <v>152</v>
      </c>
    </row>
    <row r="105" spans="2:4" x14ac:dyDescent="0.35">
      <c r="B105" s="14" t="s">
        <v>165</v>
      </c>
      <c r="C105" t="s">
        <v>61</v>
      </c>
      <c r="D105" t="s">
        <v>152</v>
      </c>
    </row>
    <row r="106" spans="2:4" x14ac:dyDescent="0.35">
      <c r="B106" s="14" t="s">
        <v>166</v>
      </c>
      <c r="C106" t="s">
        <v>61</v>
      </c>
      <c r="D106" t="s">
        <v>152</v>
      </c>
    </row>
    <row r="107" spans="2:4" x14ac:dyDescent="0.35">
      <c r="B107" s="14" t="s">
        <v>167</v>
      </c>
      <c r="C107" t="s">
        <v>61</v>
      </c>
      <c r="D107" t="s">
        <v>152</v>
      </c>
    </row>
    <row r="108" spans="2:4" x14ac:dyDescent="0.35">
      <c r="B108" s="14" t="s">
        <v>168</v>
      </c>
      <c r="C108" t="s">
        <v>61</v>
      </c>
      <c r="D108" t="s">
        <v>152</v>
      </c>
    </row>
    <row r="109" spans="2:4" x14ac:dyDescent="0.35">
      <c r="B109" s="14" t="s">
        <v>169</v>
      </c>
      <c r="C109" t="s">
        <v>61</v>
      </c>
      <c r="D109" t="s">
        <v>152</v>
      </c>
    </row>
    <row r="110" spans="2:4" x14ac:dyDescent="0.35">
      <c r="B110" s="16" t="s">
        <v>170</v>
      </c>
    </row>
    <row r="111" spans="2:4" x14ac:dyDescent="0.35">
      <c r="B111" s="17" t="s">
        <v>171</v>
      </c>
      <c r="C111" t="s">
        <v>61</v>
      </c>
      <c r="D111" t="s">
        <v>171</v>
      </c>
    </row>
    <row r="112" spans="2:4" x14ac:dyDescent="0.35">
      <c r="B112" s="16" t="s">
        <v>172</v>
      </c>
    </row>
    <row r="113" spans="2:4" x14ac:dyDescent="0.35">
      <c r="B113" s="14" t="s">
        <v>173</v>
      </c>
      <c r="C113" t="s">
        <v>61</v>
      </c>
      <c r="D113" t="s">
        <v>172</v>
      </c>
    </row>
    <row r="114" spans="2:4" x14ac:dyDescent="0.35">
      <c r="B114" s="14" t="s">
        <v>174</v>
      </c>
      <c r="C114" t="s">
        <v>61</v>
      </c>
      <c r="D114" t="s">
        <v>172</v>
      </c>
    </row>
    <row r="115" spans="2:4" x14ac:dyDescent="0.35">
      <c r="B115" s="18" t="s">
        <v>175</v>
      </c>
      <c r="C115" t="s">
        <v>61</v>
      </c>
      <c r="D115" t="s">
        <v>172</v>
      </c>
    </row>
    <row r="116" spans="2:4" x14ac:dyDescent="0.35">
      <c r="B116" s="14" t="s">
        <v>176</v>
      </c>
      <c r="C116" t="s">
        <v>61</v>
      </c>
      <c r="D116" t="s">
        <v>172</v>
      </c>
    </row>
    <row r="117" spans="2:4" x14ac:dyDescent="0.35">
      <c r="B117" s="16" t="s">
        <v>177</v>
      </c>
    </row>
    <row r="118" spans="2:4" x14ac:dyDescent="0.35">
      <c r="B118" s="14" t="s">
        <v>178</v>
      </c>
      <c r="C118" t="s">
        <v>61</v>
      </c>
      <c r="D118" t="s">
        <v>177</v>
      </c>
    </row>
    <row r="119" spans="2:4" x14ac:dyDescent="0.35">
      <c r="B119" s="14" t="s">
        <v>179</v>
      </c>
      <c r="C119" t="s">
        <v>61</v>
      </c>
      <c r="D119" t="s">
        <v>177</v>
      </c>
    </row>
    <row r="120" spans="2:4" x14ac:dyDescent="0.35">
      <c r="B120" s="14" t="s">
        <v>180</v>
      </c>
      <c r="C120" t="s">
        <v>61</v>
      </c>
      <c r="D120" t="s">
        <v>177</v>
      </c>
    </row>
    <row r="121" spans="2:4" x14ac:dyDescent="0.35">
      <c r="B121" s="14" t="s">
        <v>181</v>
      </c>
      <c r="C121" t="s">
        <v>61</v>
      </c>
      <c r="D121" t="s">
        <v>177</v>
      </c>
    </row>
    <row r="122" spans="2:4" x14ac:dyDescent="0.35">
      <c r="B122" s="14" t="s">
        <v>182</v>
      </c>
      <c r="C122" t="s">
        <v>61</v>
      </c>
      <c r="D122" t="s">
        <v>177</v>
      </c>
    </row>
    <row r="123" spans="2:4" x14ac:dyDescent="0.35">
      <c r="B123" s="14" t="s">
        <v>183</v>
      </c>
      <c r="C123" t="s">
        <v>61</v>
      </c>
      <c r="D123" t="s">
        <v>177</v>
      </c>
    </row>
    <row r="124" spans="2:4" x14ac:dyDescent="0.35">
      <c r="B124" s="14" t="s">
        <v>184</v>
      </c>
      <c r="C124" t="s">
        <v>61</v>
      </c>
      <c r="D124" t="s">
        <v>177</v>
      </c>
    </row>
    <row r="125" spans="2:4" x14ac:dyDescent="0.35">
      <c r="B125" s="14" t="s">
        <v>185</v>
      </c>
      <c r="C125" t="s">
        <v>61</v>
      </c>
      <c r="D125" t="s">
        <v>177</v>
      </c>
    </row>
    <row r="126" spans="2:4" x14ac:dyDescent="0.35">
      <c r="B126" s="14" t="s">
        <v>186</v>
      </c>
      <c r="C126" t="s">
        <v>61</v>
      </c>
      <c r="D126" t="s">
        <v>177</v>
      </c>
    </row>
    <row r="127" spans="2:4" x14ac:dyDescent="0.35">
      <c r="B127" s="14" t="s">
        <v>187</v>
      </c>
      <c r="C127" t="s">
        <v>61</v>
      </c>
      <c r="D127" t="s">
        <v>177</v>
      </c>
    </row>
    <row r="128" spans="2:4" x14ac:dyDescent="0.35">
      <c r="B128" s="19" t="s">
        <v>188</v>
      </c>
    </row>
    <row r="129" spans="2:4" x14ac:dyDescent="0.35">
      <c r="B129" s="14" t="s">
        <v>189</v>
      </c>
      <c r="C129" t="s">
        <v>92</v>
      </c>
      <c r="D129" t="s">
        <v>188</v>
      </c>
    </row>
    <row r="130" spans="2:4" x14ac:dyDescent="0.35">
      <c r="B130" s="14" t="s">
        <v>190</v>
      </c>
      <c r="C130" t="s">
        <v>92</v>
      </c>
      <c r="D130" t="s">
        <v>188</v>
      </c>
    </row>
    <row r="131" spans="2:4" x14ac:dyDescent="0.35">
      <c r="B131" s="14" t="s">
        <v>191</v>
      </c>
      <c r="C131" t="s">
        <v>92</v>
      </c>
      <c r="D131" t="s">
        <v>188</v>
      </c>
    </row>
    <row r="132" spans="2:4" x14ac:dyDescent="0.35">
      <c r="B132" s="14" t="s">
        <v>192</v>
      </c>
      <c r="C132" t="s">
        <v>92</v>
      </c>
      <c r="D132" t="s">
        <v>188</v>
      </c>
    </row>
    <row r="133" spans="2:4" x14ac:dyDescent="0.35">
      <c r="B133" s="14" t="s">
        <v>193</v>
      </c>
      <c r="C133" t="s">
        <v>92</v>
      </c>
      <c r="D133" t="s">
        <v>188</v>
      </c>
    </row>
    <row r="134" spans="2:4" x14ac:dyDescent="0.35">
      <c r="B134" s="16" t="s">
        <v>194</v>
      </c>
    </row>
    <row r="135" spans="2:4" x14ac:dyDescent="0.35">
      <c r="B135" s="14" t="s">
        <v>195</v>
      </c>
      <c r="C135" t="s">
        <v>61</v>
      </c>
    </row>
    <row r="136" spans="2:4" x14ac:dyDescent="0.35">
      <c r="B136" s="16" t="s">
        <v>196</v>
      </c>
    </row>
    <row r="137" spans="2:4" x14ac:dyDescent="0.35">
      <c r="B137" s="14" t="s">
        <v>197</v>
      </c>
      <c r="C137" t="s">
        <v>87</v>
      </c>
      <c r="D137" t="s">
        <v>196</v>
      </c>
    </row>
    <row r="138" spans="2:4" x14ac:dyDescent="0.35">
      <c r="B138" s="20" t="s">
        <v>198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F124"/>
  <sheetViews>
    <sheetView workbookViewId="0">
      <selection activeCell="J1" sqref="A1:XFD1048576"/>
    </sheetView>
  </sheetViews>
  <sheetFormatPr defaultRowHeight="15.5" x14ac:dyDescent="0.35"/>
  <cols>
    <col min="1" max="1" width="14.07421875" bestFit="1" customWidth="1"/>
    <col min="2" max="2" width="51.69140625" bestFit="1" customWidth="1"/>
    <col min="3" max="4" width="23.69140625" customWidth="1"/>
    <col min="6" max="6" width="19.84375" bestFit="1" customWidth="1"/>
    <col min="14" max="14" width="37.23046875" bestFit="1" customWidth="1"/>
    <col min="19" max="19" width="23.84375" bestFit="1" customWidth="1"/>
    <col min="20" max="20" width="35.3046875" bestFit="1" customWidth="1"/>
    <col min="21" max="21" width="50.84375" bestFit="1" customWidth="1"/>
    <col min="22" max="22" width="50.84375" customWidth="1"/>
    <col min="23" max="23" width="20.23046875" bestFit="1" customWidth="1"/>
    <col min="24" max="24" width="36.69140625" bestFit="1" customWidth="1"/>
    <col min="25" max="25" width="50.84375" bestFit="1" customWidth="1"/>
    <col min="26" max="26" width="31.4609375" bestFit="1" customWidth="1"/>
    <col min="27" max="27" width="9.84375" bestFit="1" customWidth="1"/>
    <col min="28" max="28" width="12.07421875" bestFit="1" customWidth="1"/>
    <col min="29" max="29" width="37.23046875" bestFit="1" customWidth="1"/>
    <col min="30" max="30" width="52.23046875" bestFit="1" customWidth="1"/>
    <col min="31" max="31" width="52.3046875" bestFit="1" customWidth="1"/>
    <col min="32" max="32" width="48.3046875" bestFit="1" customWidth="1"/>
  </cols>
  <sheetData>
    <row r="1" spans="1:32" x14ac:dyDescent="0.35">
      <c r="S1" s="12" t="s">
        <v>58</v>
      </c>
      <c r="T1" s="12" t="s">
        <v>73</v>
      </c>
      <c r="U1" s="12" t="s">
        <v>85</v>
      </c>
      <c r="V1" s="16" t="s">
        <v>244</v>
      </c>
      <c r="W1" s="16" t="s">
        <v>105</v>
      </c>
      <c r="X1" s="16" t="s">
        <v>113</v>
      </c>
      <c r="Y1" s="16" t="s">
        <v>133</v>
      </c>
      <c r="Z1" s="16" t="s">
        <v>152</v>
      </c>
      <c r="AA1" s="16" t="s">
        <v>171</v>
      </c>
      <c r="AB1" s="16" t="s">
        <v>245</v>
      </c>
      <c r="AC1" s="16" t="s">
        <v>172</v>
      </c>
      <c r="AD1" s="16" t="s">
        <v>177</v>
      </c>
      <c r="AE1" s="16" t="s">
        <v>194</v>
      </c>
      <c r="AF1" s="16" t="s">
        <v>196</v>
      </c>
    </row>
    <row r="2" spans="1:32" ht="31.5" thickBot="1" x14ac:dyDescent="0.4">
      <c r="B2" s="12" t="s">
        <v>58</v>
      </c>
      <c r="C2" s="13" t="s">
        <v>59</v>
      </c>
      <c r="D2" s="13"/>
      <c r="E2" t="s">
        <v>56</v>
      </c>
      <c r="F2" t="s">
        <v>199</v>
      </c>
      <c r="S2" t="s">
        <v>254</v>
      </c>
      <c r="T2" t="s">
        <v>255</v>
      </c>
      <c r="U2" t="s">
        <v>256</v>
      </c>
      <c r="V2" t="s">
        <v>257</v>
      </c>
      <c r="W2" t="s">
        <v>258</v>
      </c>
      <c r="X2" t="s">
        <v>259</v>
      </c>
      <c r="Y2" t="s">
        <v>260</v>
      </c>
      <c r="Z2" t="s">
        <v>261</v>
      </c>
      <c r="AA2" t="s">
        <v>262</v>
      </c>
      <c r="AB2" t="s">
        <v>263</v>
      </c>
      <c r="AC2" t="s">
        <v>264</v>
      </c>
      <c r="AD2" t="s">
        <v>265</v>
      </c>
      <c r="AE2" t="s">
        <v>266</v>
      </c>
      <c r="AF2" t="s">
        <v>267</v>
      </c>
    </row>
    <row r="3" spans="1:32" ht="31.5" thickBot="1" x14ac:dyDescent="0.4">
      <c r="A3" t="s">
        <v>58</v>
      </c>
      <c r="B3" s="14" t="s">
        <v>60</v>
      </c>
      <c r="C3" t="s">
        <v>87</v>
      </c>
      <c r="D3" t="s">
        <v>58</v>
      </c>
      <c r="E3" t="s">
        <v>212</v>
      </c>
      <c r="F3" t="s">
        <v>213</v>
      </c>
      <c r="J3" s="21" t="s">
        <v>61</v>
      </c>
      <c r="K3" s="22" t="s">
        <v>92</v>
      </c>
      <c r="L3" s="23" t="s">
        <v>87</v>
      </c>
      <c r="N3" s="24"/>
      <c r="O3" s="25"/>
      <c r="S3" s="14" t="s">
        <v>60</v>
      </c>
      <c r="T3" s="14" t="s">
        <v>74</v>
      </c>
      <c r="U3" s="14" t="s">
        <v>86</v>
      </c>
      <c r="V3" s="35" t="s">
        <v>246</v>
      </c>
      <c r="W3" s="14" t="s">
        <v>106</v>
      </c>
      <c r="X3" s="14" t="s">
        <v>114</v>
      </c>
      <c r="Y3" s="14" t="s">
        <v>134</v>
      </c>
      <c r="Z3" s="14" t="s">
        <v>151</v>
      </c>
      <c r="AA3" s="17" t="s">
        <v>247</v>
      </c>
      <c r="AB3" s="36" t="s">
        <v>248</v>
      </c>
      <c r="AC3" s="14" t="s">
        <v>173</v>
      </c>
      <c r="AD3" s="14" t="s">
        <v>178</v>
      </c>
      <c r="AE3" s="14" t="s">
        <v>195</v>
      </c>
      <c r="AF3" s="14" t="s">
        <v>197</v>
      </c>
    </row>
    <row r="4" spans="1:32" x14ac:dyDescent="0.35">
      <c r="A4" t="s">
        <v>58</v>
      </c>
      <c r="B4" s="14" t="s">
        <v>62</v>
      </c>
      <c r="C4" t="s">
        <v>87</v>
      </c>
      <c r="D4" t="s">
        <v>58</v>
      </c>
      <c r="F4" t="s">
        <v>214</v>
      </c>
      <c r="J4" s="26" t="s">
        <v>215</v>
      </c>
      <c r="K4" s="2" t="s">
        <v>249</v>
      </c>
      <c r="L4" s="27" t="s">
        <v>215</v>
      </c>
      <c r="N4" s="28"/>
      <c r="O4" s="23"/>
      <c r="S4" s="14" t="s">
        <v>62</v>
      </c>
      <c r="T4" s="14" t="s">
        <v>75</v>
      </c>
      <c r="U4" s="14" t="s">
        <v>88</v>
      </c>
      <c r="W4" s="14" t="s">
        <v>107</v>
      </c>
      <c r="X4" s="14" t="s">
        <v>115</v>
      </c>
      <c r="Y4" s="14" t="s">
        <v>135</v>
      </c>
      <c r="Z4" s="14" t="s">
        <v>153</v>
      </c>
      <c r="AC4" s="14" t="s">
        <v>174</v>
      </c>
      <c r="AD4" s="14" t="s">
        <v>179</v>
      </c>
    </row>
    <row r="5" spans="1:32" ht="16" thickBot="1" x14ac:dyDescent="0.4">
      <c r="A5" t="s">
        <v>58</v>
      </c>
      <c r="B5" s="14" t="s">
        <v>63</v>
      </c>
      <c r="C5" t="s">
        <v>87</v>
      </c>
      <c r="D5" t="s">
        <v>58</v>
      </c>
      <c r="F5" t="s">
        <v>218</v>
      </c>
      <c r="J5" s="29"/>
      <c r="K5" s="30"/>
      <c r="L5" s="33" t="s">
        <v>219</v>
      </c>
      <c r="N5" s="31"/>
      <c r="O5" s="27"/>
      <c r="S5" s="14" t="s">
        <v>63</v>
      </c>
      <c r="T5" s="14" t="s">
        <v>76</v>
      </c>
      <c r="U5" s="14" t="s">
        <v>89</v>
      </c>
      <c r="W5" s="14" t="s">
        <v>108</v>
      </c>
      <c r="X5" s="14" t="s">
        <v>116</v>
      </c>
      <c r="Y5" s="14" t="s">
        <v>136</v>
      </c>
      <c r="Z5" s="14" t="s">
        <v>154</v>
      </c>
      <c r="AC5" s="18" t="s">
        <v>175</v>
      </c>
      <c r="AD5" s="14" t="s">
        <v>180</v>
      </c>
    </row>
    <row r="6" spans="1:32" x14ac:dyDescent="0.35">
      <c r="A6" t="s">
        <v>58</v>
      </c>
      <c r="B6" s="14" t="s">
        <v>64</v>
      </c>
      <c r="C6" t="s">
        <v>87</v>
      </c>
      <c r="D6" t="s">
        <v>58</v>
      </c>
      <c r="F6" t="s">
        <v>222</v>
      </c>
      <c r="N6" s="31"/>
      <c r="O6" s="27"/>
      <c r="S6" s="14" t="s">
        <v>64</v>
      </c>
      <c r="T6" s="14" t="s">
        <v>77</v>
      </c>
      <c r="U6" s="14" t="s">
        <v>90</v>
      </c>
      <c r="W6" s="14" t="s">
        <v>109</v>
      </c>
      <c r="X6" s="14" t="s">
        <v>117</v>
      </c>
      <c r="Y6" s="14" t="s">
        <v>137</v>
      </c>
      <c r="Z6" s="14" t="s">
        <v>155</v>
      </c>
      <c r="AC6" s="14" t="s">
        <v>176</v>
      </c>
      <c r="AD6" s="14" t="s">
        <v>181</v>
      </c>
    </row>
    <row r="7" spans="1:32" x14ac:dyDescent="0.35">
      <c r="A7" t="s">
        <v>58</v>
      </c>
      <c r="B7" s="14" t="s">
        <v>65</v>
      </c>
      <c r="C7" t="s">
        <v>87</v>
      </c>
      <c r="D7" t="s">
        <v>58</v>
      </c>
      <c r="F7" t="s">
        <v>36</v>
      </c>
      <c r="N7" s="31"/>
      <c r="O7" s="27"/>
      <c r="S7" s="14" t="s">
        <v>65</v>
      </c>
      <c r="T7" s="14" t="s">
        <v>78</v>
      </c>
      <c r="U7" s="15" t="s">
        <v>100</v>
      </c>
      <c r="W7" s="14" t="s">
        <v>250</v>
      </c>
      <c r="X7" s="14" t="s">
        <v>118</v>
      </c>
      <c r="Y7" s="14" t="s">
        <v>138</v>
      </c>
      <c r="Z7" s="14" t="s">
        <v>156</v>
      </c>
      <c r="AC7" s="15" t="s">
        <v>110</v>
      </c>
      <c r="AD7" s="14" t="s">
        <v>182</v>
      </c>
    </row>
    <row r="8" spans="1:32" ht="16" thickBot="1" x14ac:dyDescent="0.4">
      <c r="A8" t="s">
        <v>58</v>
      </c>
      <c r="B8" s="14" t="s">
        <v>66</v>
      </c>
      <c r="C8" t="s">
        <v>87</v>
      </c>
      <c r="D8" t="s">
        <v>58</v>
      </c>
      <c r="F8" t="s">
        <v>223</v>
      </c>
      <c r="N8" s="32"/>
      <c r="O8" s="33"/>
      <c r="S8" s="14" t="s">
        <v>66</v>
      </c>
      <c r="T8" s="14" t="s">
        <v>79</v>
      </c>
      <c r="U8" s="15" t="s">
        <v>101</v>
      </c>
      <c r="X8" s="14" t="s">
        <v>119</v>
      </c>
      <c r="Y8" s="14" t="s">
        <v>139</v>
      </c>
      <c r="Z8" s="14" t="s">
        <v>157</v>
      </c>
      <c r="AC8" s="15" t="s">
        <v>111</v>
      </c>
      <c r="AD8" s="14" t="s">
        <v>183</v>
      </c>
    </row>
    <row r="9" spans="1:32" x14ac:dyDescent="0.35">
      <c r="A9" t="s">
        <v>58</v>
      </c>
      <c r="B9" s="14" t="s">
        <v>67</v>
      </c>
      <c r="C9" t="s">
        <v>87</v>
      </c>
      <c r="D9" t="s">
        <v>58</v>
      </c>
      <c r="S9" s="14" t="s">
        <v>67</v>
      </c>
      <c r="T9" s="14" t="s">
        <v>80</v>
      </c>
      <c r="U9" s="15" t="s">
        <v>102</v>
      </c>
      <c r="X9" s="14" t="s">
        <v>120</v>
      </c>
      <c r="Y9" s="14" t="s">
        <v>140</v>
      </c>
      <c r="Z9" s="14" t="s">
        <v>158</v>
      </c>
      <c r="AC9" s="15" t="s">
        <v>112</v>
      </c>
      <c r="AD9" s="14" t="s">
        <v>184</v>
      </c>
    </row>
    <row r="10" spans="1:32" x14ac:dyDescent="0.35">
      <c r="A10" t="s">
        <v>58</v>
      </c>
      <c r="B10" s="14" t="s">
        <v>68</v>
      </c>
      <c r="C10" t="s">
        <v>87</v>
      </c>
      <c r="D10" t="s">
        <v>58</v>
      </c>
      <c r="S10" s="14" t="s">
        <v>68</v>
      </c>
      <c r="T10" s="14" t="s">
        <v>81</v>
      </c>
      <c r="U10" s="15" t="s">
        <v>103</v>
      </c>
      <c r="X10" s="14" t="s">
        <v>121</v>
      </c>
      <c r="Y10" s="14" t="s">
        <v>141</v>
      </c>
      <c r="Z10" s="14" t="s">
        <v>159</v>
      </c>
      <c r="AD10" s="14" t="s">
        <v>185</v>
      </c>
    </row>
    <row r="11" spans="1:32" x14ac:dyDescent="0.35">
      <c r="A11" t="s">
        <v>58</v>
      </c>
      <c r="B11" s="14" t="s">
        <v>69</v>
      </c>
      <c r="C11" t="s">
        <v>87</v>
      </c>
      <c r="D11" t="s">
        <v>58</v>
      </c>
      <c r="F11" t="s">
        <v>224</v>
      </c>
      <c r="S11" s="14" t="s">
        <v>69</v>
      </c>
      <c r="T11" s="14" t="s">
        <v>82</v>
      </c>
      <c r="X11" s="14" t="s">
        <v>122</v>
      </c>
      <c r="Y11" s="14" t="s">
        <v>142</v>
      </c>
      <c r="Z11" s="14" t="s">
        <v>160</v>
      </c>
      <c r="AD11" s="14" t="s">
        <v>186</v>
      </c>
    </row>
    <row r="12" spans="1:32" x14ac:dyDescent="0.35">
      <c r="A12" t="s">
        <v>58</v>
      </c>
      <c r="B12" s="14" t="s">
        <v>70</v>
      </c>
      <c r="C12" t="s">
        <v>87</v>
      </c>
      <c r="D12" t="s">
        <v>58</v>
      </c>
      <c r="F12" t="s">
        <v>225</v>
      </c>
      <c r="S12" s="14" t="s">
        <v>70</v>
      </c>
      <c r="T12" s="14" t="s">
        <v>83</v>
      </c>
      <c r="X12" s="14" t="s">
        <v>123</v>
      </c>
      <c r="Y12" s="14" t="s">
        <v>143</v>
      </c>
      <c r="Z12" s="14" t="s">
        <v>152</v>
      </c>
      <c r="AD12" s="14" t="s">
        <v>187</v>
      </c>
    </row>
    <row r="13" spans="1:32" x14ac:dyDescent="0.35">
      <c r="A13" t="s">
        <v>58</v>
      </c>
      <c r="B13" s="14" t="s">
        <v>71</v>
      </c>
      <c r="C13" t="s">
        <v>87</v>
      </c>
      <c r="D13" t="s">
        <v>58</v>
      </c>
      <c r="S13" s="14" t="s">
        <v>71</v>
      </c>
      <c r="T13" s="14" t="s">
        <v>84</v>
      </c>
      <c r="X13" s="14" t="s">
        <v>124</v>
      </c>
      <c r="Y13" s="14" t="s">
        <v>144</v>
      </c>
      <c r="Z13" s="14" t="s">
        <v>161</v>
      </c>
    </row>
    <row r="14" spans="1:32" x14ac:dyDescent="0.35">
      <c r="A14" t="s">
        <v>58</v>
      </c>
      <c r="B14" s="14" t="s">
        <v>72</v>
      </c>
      <c r="C14" t="s">
        <v>87</v>
      </c>
      <c r="D14" t="s">
        <v>58</v>
      </c>
      <c r="S14" s="14" t="s">
        <v>72</v>
      </c>
      <c r="T14" s="37" t="s">
        <v>251</v>
      </c>
      <c r="X14" s="14" t="s">
        <v>125</v>
      </c>
      <c r="Y14" s="14" t="s">
        <v>252</v>
      </c>
      <c r="Z14" s="14" t="s">
        <v>162</v>
      </c>
    </row>
    <row r="15" spans="1:32" x14ac:dyDescent="0.35">
      <c r="B15" s="12" t="s">
        <v>73</v>
      </c>
      <c r="C15" t="s">
        <v>87</v>
      </c>
      <c r="X15" s="14" t="s">
        <v>126</v>
      </c>
      <c r="Z15" s="14" t="s">
        <v>163</v>
      </c>
    </row>
    <row r="16" spans="1:32" x14ac:dyDescent="0.35">
      <c r="A16" t="s">
        <v>73</v>
      </c>
      <c r="B16" s="14" t="s">
        <v>74</v>
      </c>
      <c r="C16" t="s">
        <v>87</v>
      </c>
      <c r="D16" t="s">
        <v>73</v>
      </c>
      <c r="F16" t="s">
        <v>226</v>
      </c>
      <c r="N16" s="34" t="s">
        <v>227</v>
      </c>
      <c r="X16" s="14" t="s">
        <v>127</v>
      </c>
      <c r="Z16" s="14" t="s">
        <v>164</v>
      </c>
    </row>
    <row r="17" spans="1:26" x14ac:dyDescent="0.35">
      <c r="A17" t="s">
        <v>73</v>
      </c>
      <c r="B17" s="14" t="s">
        <v>75</v>
      </c>
      <c r="C17" t="s">
        <v>87</v>
      </c>
      <c r="D17" t="s">
        <v>73</v>
      </c>
      <c r="F17" t="s">
        <v>199</v>
      </c>
      <c r="G17" t="s">
        <v>222</v>
      </c>
      <c r="H17" t="s">
        <v>222</v>
      </c>
      <c r="I17" t="s">
        <v>222</v>
      </c>
      <c r="N17" s="12" t="s">
        <v>58</v>
      </c>
      <c r="O17" t="s">
        <v>254</v>
      </c>
      <c r="X17" s="14" t="s">
        <v>128</v>
      </c>
      <c r="Z17" s="14" t="s">
        <v>165</v>
      </c>
    </row>
    <row r="18" spans="1:26" x14ac:dyDescent="0.35">
      <c r="A18" t="s">
        <v>73</v>
      </c>
      <c r="B18" s="14" t="s">
        <v>76</v>
      </c>
      <c r="C18" t="s">
        <v>87</v>
      </c>
      <c r="D18" t="s">
        <v>73</v>
      </c>
      <c r="F18" t="s">
        <v>213</v>
      </c>
      <c r="G18" t="s">
        <v>229</v>
      </c>
      <c r="H18" t="s">
        <v>36</v>
      </c>
      <c r="I18" t="s">
        <v>36</v>
      </c>
      <c r="N18" s="12" t="s">
        <v>73</v>
      </c>
      <c r="O18" t="s">
        <v>255</v>
      </c>
      <c r="X18" s="14" t="s">
        <v>129</v>
      </c>
      <c r="Z18" s="14" t="s">
        <v>166</v>
      </c>
    </row>
    <row r="19" spans="1:26" x14ac:dyDescent="0.35">
      <c r="A19" t="s">
        <v>73</v>
      </c>
      <c r="B19" s="14" t="s">
        <v>77</v>
      </c>
      <c r="C19" t="s">
        <v>87</v>
      </c>
      <c r="D19" t="s">
        <v>73</v>
      </c>
      <c r="F19" t="s">
        <v>214</v>
      </c>
      <c r="G19" t="s">
        <v>223</v>
      </c>
      <c r="I19" t="s">
        <v>231</v>
      </c>
      <c r="N19" s="12" t="s">
        <v>85</v>
      </c>
      <c r="O19" t="s">
        <v>256</v>
      </c>
      <c r="X19" s="14" t="s">
        <v>130</v>
      </c>
      <c r="Z19" s="14" t="s">
        <v>167</v>
      </c>
    </row>
    <row r="20" spans="1:26" x14ac:dyDescent="0.35">
      <c r="A20" t="s">
        <v>73</v>
      </c>
      <c r="B20" s="14" t="s">
        <v>78</v>
      </c>
      <c r="C20" t="s">
        <v>87</v>
      </c>
      <c r="D20" t="s">
        <v>73</v>
      </c>
      <c r="F20" t="s">
        <v>218</v>
      </c>
      <c r="I20" t="s">
        <v>233</v>
      </c>
      <c r="N20" s="16" t="s">
        <v>244</v>
      </c>
      <c r="O20" t="s">
        <v>257</v>
      </c>
      <c r="X20" s="14" t="s">
        <v>131</v>
      </c>
      <c r="Z20" s="14" t="s">
        <v>253</v>
      </c>
    </row>
    <row r="21" spans="1:26" x14ac:dyDescent="0.35">
      <c r="A21" t="s">
        <v>73</v>
      </c>
      <c r="B21" s="14" t="s">
        <v>79</v>
      </c>
      <c r="C21" t="s">
        <v>87</v>
      </c>
      <c r="D21" t="s">
        <v>73</v>
      </c>
      <c r="N21" s="16" t="s">
        <v>105</v>
      </c>
      <c r="O21" t="s">
        <v>258</v>
      </c>
      <c r="Z21" s="14" t="s">
        <v>169</v>
      </c>
    </row>
    <row r="22" spans="1:26" x14ac:dyDescent="0.35">
      <c r="A22" t="s">
        <v>73</v>
      </c>
      <c r="B22" s="14" t="s">
        <v>80</v>
      </c>
      <c r="C22" t="s">
        <v>87</v>
      </c>
      <c r="D22" t="s">
        <v>73</v>
      </c>
      <c r="N22" s="16" t="s">
        <v>113</v>
      </c>
      <c r="O22" t="s">
        <v>259</v>
      </c>
    </row>
    <row r="23" spans="1:26" x14ac:dyDescent="0.35">
      <c r="A23" t="s">
        <v>73</v>
      </c>
      <c r="B23" s="14" t="s">
        <v>81</v>
      </c>
      <c r="C23" t="s">
        <v>87</v>
      </c>
      <c r="D23" t="s">
        <v>73</v>
      </c>
      <c r="N23" s="16" t="s">
        <v>133</v>
      </c>
      <c r="O23" t="s">
        <v>260</v>
      </c>
    </row>
    <row r="24" spans="1:26" x14ac:dyDescent="0.35">
      <c r="A24" t="s">
        <v>73</v>
      </c>
      <c r="B24" s="14" t="s">
        <v>82</v>
      </c>
      <c r="C24" t="s">
        <v>87</v>
      </c>
      <c r="D24" t="s">
        <v>73</v>
      </c>
      <c r="N24" s="16" t="s">
        <v>152</v>
      </c>
      <c r="O24" t="s">
        <v>261</v>
      </c>
    </row>
    <row r="25" spans="1:26" x14ac:dyDescent="0.35">
      <c r="A25" t="s">
        <v>73</v>
      </c>
      <c r="B25" s="14" t="s">
        <v>83</v>
      </c>
      <c r="C25" t="s">
        <v>87</v>
      </c>
      <c r="D25" t="s">
        <v>73</v>
      </c>
      <c r="N25" s="16" t="s">
        <v>171</v>
      </c>
      <c r="O25" t="s">
        <v>262</v>
      </c>
    </row>
    <row r="26" spans="1:26" x14ac:dyDescent="0.35">
      <c r="A26" t="s">
        <v>73</v>
      </c>
      <c r="B26" s="14" t="s">
        <v>84</v>
      </c>
      <c r="C26" t="s">
        <v>87</v>
      </c>
      <c r="D26" t="s">
        <v>73</v>
      </c>
      <c r="N26" s="16" t="s">
        <v>245</v>
      </c>
      <c r="O26" t="s">
        <v>263</v>
      </c>
    </row>
    <row r="27" spans="1:26" x14ac:dyDescent="0.35">
      <c r="A27" t="s">
        <v>73</v>
      </c>
      <c r="B27" s="37" t="s">
        <v>251</v>
      </c>
      <c r="C27" t="s">
        <v>87</v>
      </c>
      <c r="D27" t="s">
        <v>73</v>
      </c>
      <c r="N27" s="16" t="s">
        <v>172</v>
      </c>
      <c r="O27" t="s">
        <v>264</v>
      </c>
    </row>
    <row r="28" spans="1:26" x14ac:dyDescent="0.35">
      <c r="B28" s="12" t="s">
        <v>85</v>
      </c>
      <c r="C28" t="s">
        <v>87</v>
      </c>
      <c r="N28" s="16" t="s">
        <v>177</v>
      </c>
      <c r="O28" t="s">
        <v>265</v>
      </c>
    </row>
    <row r="29" spans="1:26" x14ac:dyDescent="0.35">
      <c r="A29" t="s">
        <v>85</v>
      </c>
      <c r="B29" s="14" t="s">
        <v>86</v>
      </c>
      <c r="C29" t="s">
        <v>87</v>
      </c>
      <c r="D29" t="s">
        <v>85</v>
      </c>
      <c r="N29" s="16" t="s">
        <v>194</v>
      </c>
      <c r="O29" t="s">
        <v>266</v>
      </c>
    </row>
    <row r="30" spans="1:26" x14ac:dyDescent="0.35">
      <c r="A30" t="s">
        <v>85</v>
      </c>
      <c r="B30" s="14" t="s">
        <v>88</v>
      </c>
      <c r="C30" t="s">
        <v>87</v>
      </c>
      <c r="D30" t="s">
        <v>85</v>
      </c>
      <c r="N30" s="16" t="s">
        <v>196</v>
      </c>
      <c r="O30" t="s">
        <v>267</v>
      </c>
    </row>
    <row r="31" spans="1:26" x14ac:dyDescent="0.35">
      <c r="A31" t="s">
        <v>85</v>
      </c>
      <c r="B31" s="14" t="s">
        <v>89</v>
      </c>
      <c r="C31" t="s">
        <v>87</v>
      </c>
      <c r="D31" t="s">
        <v>85</v>
      </c>
    </row>
    <row r="32" spans="1:26" x14ac:dyDescent="0.35">
      <c r="A32" t="s">
        <v>85</v>
      </c>
      <c r="B32" s="14" t="s">
        <v>90</v>
      </c>
      <c r="C32" t="s">
        <v>87</v>
      </c>
      <c r="D32" t="s">
        <v>85</v>
      </c>
    </row>
    <row r="33" spans="1:4" x14ac:dyDescent="0.35">
      <c r="A33" t="s">
        <v>85</v>
      </c>
      <c r="B33" s="15" t="s">
        <v>100</v>
      </c>
      <c r="C33" t="s">
        <v>87</v>
      </c>
      <c r="D33" t="s">
        <v>85</v>
      </c>
    </row>
    <row r="34" spans="1:4" x14ac:dyDescent="0.35">
      <c r="A34" t="s">
        <v>85</v>
      </c>
      <c r="B34" s="15" t="s">
        <v>101</v>
      </c>
      <c r="C34" t="s">
        <v>87</v>
      </c>
      <c r="D34" t="s">
        <v>85</v>
      </c>
    </row>
    <row r="35" spans="1:4" x14ac:dyDescent="0.35">
      <c r="A35" t="s">
        <v>85</v>
      </c>
      <c r="B35" s="15" t="s">
        <v>102</v>
      </c>
      <c r="C35" t="s">
        <v>87</v>
      </c>
      <c r="D35" t="s">
        <v>85</v>
      </c>
    </row>
    <row r="36" spans="1:4" x14ac:dyDescent="0.35">
      <c r="A36" t="s">
        <v>85</v>
      </c>
      <c r="B36" s="15" t="s">
        <v>103</v>
      </c>
      <c r="C36" t="s">
        <v>87</v>
      </c>
      <c r="D36" t="s">
        <v>85</v>
      </c>
    </row>
    <row r="37" spans="1:4" x14ac:dyDescent="0.35">
      <c r="B37" s="16" t="s">
        <v>244</v>
      </c>
      <c r="C37" t="s">
        <v>87</v>
      </c>
    </row>
    <row r="38" spans="1:4" x14ac:dyDescent="0.35">
      <c r="B38" s="35" t="s">
        <v>246</v>
      </c>
      <c r="C38" t="s">
        <v>87</v>
      </c>
      <c r="D38" t="s">
        <v>244</v>
      </c>
    </row>
    <row r="39" spans="1:4" x14ac:dyDescent="0.35">
      <c r="B39" s="16" t="s">
        <v>105</v>
      </c>
      <c r="C39" t="s">
        <v>87</v>
      </c>
    </row>
    <row r="40" spans="1:4" x14ac:dyDescent="0.35">
      <c r="A40" t="s">
        <v>105</v>
      </c>
      <c r="B40" s="14" t="s">
        <v>106</v>
      </c>
      <c r="C40" t="s">
        <v>87</v>
      </c>
      <c r="D40" t="s">
        <v>105</v>
      </c>
    </row>
    <row r="41" spans="1:4" x14ac:dyDescent="0.35">
      <c r="A41" t="s">
        <v>105</v>
      </c>
      <c r="B41" s="14" t="s">
        <v>107</v>
      </c>
      <c r="C41" t="s">
        <v>87</v>
      </c>
      <c r="D41" t="s">
        <v>105</v>
      </c>
    </row>
    <row r="42" spans="1:4" x14ac:dyDescent="0.35">
      <c r="A42" t="s">
        <v>105</v>
      </c>
      <c r="B42" s="14" t="s">
        <v>108</v>
      </c>
      <c r="C42" t="s">
        <v>87</v>
      </c>
      <c r="D42" t="s">
        <v>105</v>
      </c>
    </row>
    <row r="43" spans="1:4" x14ac:dyDescent="0.35">
      <c r="A43" t="s">
        <v>105</v>
      </c>
      <c r="B43" s="14" t="s">
        <v>109</v>
      </c>
      <c r="C43" t="s">
        <v>87</v>
      </c>
      <c r="D43" t="s">
        <v>105</v>
      </c>
    </row>
    <row r="44" spans="1:4" x14ac:dyDescent="0.35">
      <c r="A44" t="s">
        <v>105</v>
      </c>
      <c r="B44" s="14" t="s">
        <v>250</v>
      </c>
      <c r="C44" t="s">
        <v>87</v>
      </c>
      <c r="D44" t="s">
        <v>105</v>
      </c>
    </row>
    <row r="45" spans="1:4" x14ac:dyDescent="0.35">
      <c r="B45" s="16" t="s">
        <v>113</v>
      </c>
      <c r="C45" t="s">
        <v>87</v>
      </c>
    </row>
    <row r="46" spans="1:4" x14ac:dyDescent="0.35">
      <c r="A46" t="s">
        <v>113</v>
      </c>
      <c r="B46" s="14" t="s">
        <v>114</v>
      </c>
      <c r="C46" t="s">
        <v>87</v>
      </c>
      <c r="D46" t="s">
        <v>113</v>
      </c>
    </row>
    <row r="47" spans="1:4" x14ac:dyDescent="0.35">
      <c r="A47" t="s">
        <v>113</v>
      </c>
      <c r="B47" s="14" t="s">
        <v>115</v>
      </c>
      <c r="C47" t="s">
        <v>87</v>
      </c>
      <c r="D47" t="s">
        <v>113</v>
      </c>
    </row>
    <row r="48" spans="1:4" x14ac:dyDescent="0.35">
      <c r="A48" t="s">
        <v>113</v>
      </c>
      <c r="B48" s="14" t="s">
        <v>116</v>
      </c>
      <c r="C48" t="s">
        <v>87</v>
      </c>
      <c r="D48" t="s">
        <v>113</v>
      </c>
    </row>
    <row r="49" spans="1:4" x14ac:dyDescent="0.35">
      <c r="A49" t="s">
        <v>113</v>
      </c>
      <c r="B49" s="14" t="s">
        <v>117</v>
      </c>
      <c r="C49" t="s">
        <v>87</v>
      </c>
      <c r="D49" t="s">
        <v>113</v>
      </c>
    </row>
    <row r="50" spans="1:4" x14ac:dyDescent="0.35">
      <c r="A50" t="s">
        <v>113</v>
      </c>
      <c r="B50" s="14" t="s">
        <v>118</v>
      </c>
      <c r="C50" t="s">
        <v>87</v>
      </c>
      <c r="D50" t="s">
        <v>113</v>
      </c>
    </row>
    <row r="51" spans="1:4" x14ac:dyDescent="0.35">
      <c r="A51" t="s">
        <v>113</v>
      </c>
      <c r="B51" s="14" t="s">
        <v>119</v>
      </c>
      <c r="C51" t="s">
        <v>87</v>
      </c>
      <c r="D51" t="s">
        <v>113</v>
      </c>
    </row>
    <row r="52" spans="1:4" x14ac:dyDescent="0.35">
      <c r="A52" t="s">
        <v>113</v>
      </c>
      <c r="B52" s="14" t="s">
        <v>120</v>
      </c>
      <c r="C52" t="s">
        <v>87</v>
      </c>
      <c r="D52" t="s">
        <v>113</v>
      </c>
    </row>
    <row r="53" spans="1:4" x14ac:dyDescent="0.35">
      <c r="A53" t="s">
        <v>113</v>
      </c>
      <c r="B53" s="14" t="s">
        <v>121</v>
      </c>
      <c r="C53" t="s">
        <v>87</v>
      </c>
      <c r="D53" t="s">
        <v>113</v>
      </c>
    </row>
    <row r="54" spans="1:4" x14ac:dyDescent="0.35">
      <c r="A54" t="s">
        <v>113</v>
      </c>
      <c r="B54" s="14" t="s">
        <v>122</v>
      </c>
      <c r="C54" t="s">
        <v>87</v>
      </c>
      <c r="D54" t="s">
        <v>113</v>
      </c>
    </row>
    <row r="55" spans="1:4" x14ac:dyDescent="0.35">
      <c r="A55" t="s">
        <v>113</v>
      </c>
      <c r="B55" s="14" t="s">
        <v>123</v>
      </c>
      <c r="C55" t="s">
        <v>87</v>
      </c>
      <c r="D55" t="s">
        <v>113</v>
      </c>
    </row>
    <row r="56" spans="1:4" x14ac:dyDescent="0.35">
      <c r="A56" t="s">
        <v>113</v>
      </c>
      <c r="B56" s="14" t="s">
        <v>124</v>
      </c>
      <c r="C56" t="s">
        <v>87</v>
      </c>
      <c r="D56" t="s">
        <v>113</v>
      </c>
    </row>
    <row r="57" spans="1:4" x14ac:dyDescent="0.35">
      <c r="A57" t="s">
        <v>113</v>
      </c>
      <c r="B57" s="14" t="s">
        <v>125</v>
      </c>
      <c r="C57" t="s">
        <v>87</v>
      </c>
      <c r="D57" t="s">
        <v>113</v>
      </c>
    </row>
    <row r="58" spans="1:4" x14ac:dyDescent="0.35">
      <c r="A58" t="s">
        <v>113</v>
      </c>
      <c r="B58" s="14" t="s">
        <v>126</v>
      </c>
      <c r="C58" t="s">
        <v>87</v>
      </c>
      <c r="D58" t="s">
        <v>113</v>
      </c>
    </row>
    <row r="59" spans="1:4" x14ac:dyDescent="0.35">
      <c r="A59" t="s">
        <v>113</v>
      </c>
      <c r="B59" s="14" t="s">
        <v>127</v>
      </c>
      <c r="C59" t="s">
        <v>87</v>
      </c>
      <c r="D59" t="s">
        <v>113</v>
      </c>
    </row>
    <row r="60" spans="1:4" x14ac:dyDescent="0.35">
      <c r="A60" t="s">
        <v>113</v>
      </c>
      <c r="B60" s="14" t="s">
        <v>128</v>
      </c>
      <c r="C60" t="s">
        <v>87</v>
      </c>
      <c r="D60" t="s">
        <v>113</v>
      </c>
    </row>
    <row r="61" spans="1:4" x14ac:dyDescent="0.35">
      <c r="A61" t="s">
        <v>113</v>
      </c>
      <c r="B61" s="14" t="s">
        <v>129</v>
      </c>
      <c r="C61" t="s">
        <v>87</v>
      </c>
      <c r="D61" t="s">
        <v>113</v>
      </c>
    </row>
    <row r="62" spans="1:4" x14ac:dyDescent="0.35">
      <c r="A62" t="s">
        <v>113</v>
      </c>
      <c r="B62" s="14" t="s">
        <v>130</v>
      </c>
      <c r="C62" t="s">
        <v>87</v>
      </c>
      <c r="D62" t="s">
        <v>113</v>
      </c>
    </row>
    <row r="63" spans="1:4" x14ac:dyDescent="0.35">
      <c r="A63" t="s">
        <v>113</v>
      </c>
      <c r="B63" s="14" t="s">
        <v>131</v>
      </c>
      <c r="C63" t="s">
        <v>87</v>
      </c>
      <c r="D63" t="s">
        <v>113</v>
      </c>
    </row>
    <row r="64" spans="1:4" x14ac:dyDescent="0.35">
      <c r="B64" s="16" t="s">
        <v>133</v>
      </c>
      <c r="C64" t="s">
        <v>87</v>
      </c>
    </row>
    <row r="65" spans="2:4" x14ac:dyDescent="0.35">
      <c r="B65" s="14" t="s">
        <v>134</v>
      </c>
      <c r="C65" t="s">
        <v>87</v>
      </c>
      <c r="D65" t="s">
        <v>133</v>
      </c>
    </row>
    <row r="66" spans="2:4" x14ac:dyDescent="0.35">
      <c r="B66" s="14" t="s">
        <v>135</v>
      </c>
      <c r="C66" t="s">
        <v>87</v>
      </c>
      <c r="D66" t="s">
        <v>133</v>
      </c>
    </row>
    <row r="67" spans="2:4" x14ac:dyDescent="0.35">
      <c r="B67" s="14" t="s">
        <v>136</v>
      </c>
      <c r="C67" t="s">
        <v>87</v>
      </c>
      <c r="D67" t="s">
        <v>133</v>
      </c>
    </row>
    <row r="68" spans="2:4" x14ac:dyDescent="0.35">
      <c r="B68" s="14" t="s">
        <v>137</v>
      </c>
      <c r="C68" t="s">
        <v>87</v>
      </c>
      <c r="D68" t="s">
        <v>133</v>
      </c>
    </row>
    <row r="69" spans="2:4" x14ac:dyDescent="0.35">
      <c r="B69" s="14" t="s">
        <v>138</v>
      </c>
      <c r="C69" t="s">
        <v>87</v>
      </c>
      <c r="D69" t="s">
        <v>133</v>
      </c>
    </row>
    <row r="70" spans="2:4" x14ac:dyDescent="0.35">
      <c r="B70" s="14" t="s">
        <v>139</v>
      </c>
      <c r="C70" t="s">
        <v>87</v>
      </c>
      <c r="D70" t="s">
        <v>133</v>
      </c>
    </row>
    <row r="71" spans="2:4" x14ac:dyDescent="0.35">
      <c r="B71" s="14" t="s">
        <v>140</v>
      </c>
      <c r="C71" t="s">
        <v>87</v>
      </c>
      <c r="D71" t="s">
        <v>133</v>
      </c>
    </row>
    <row r="72" spans="2:4" x14ac:dyDescent="0.35">
      <c r="B72" s="14" t="s">
        <v>141</v>
      </c>
      <c r="C72" t="s">
        <v>87</v>
      </c>
      <c r="D72" t="s">
        <v>133</v>
      </c>
    </row>
    <row r="73" spans="2:4" x14ac:dyDescent="0.35">
      <c r="B73" s="14" t="s">
        <v>142</v>
      </c>
      <c r="C73" t="s">
        <v>87</v>
      </c>
      <c r="D73" t="s">
        <v>133</v>
      </c>
    </row>
    <row r="74" spans="2:4" x14ac:dyDescent="0.35">
      <c r="B74" s="14" t="s">
        <v>143</v>
      </c>
      <c r="C74" t="s">
        <v>87</v>
      </c>
      <c r="D74" t="s">
        <v>133</v>
      </c>
    </row>
    <row r="75" spans="2:4" x14ac:dyDescent="0.35">
      <c r="B75" s="14" t="s">
        <v>144</v>
      </c>
      <c r="C75" t="s">
        <v>87</v>
      </c>
      <c r="D75" t="s">
        <v>133</v>
      </c>
    </row>
    <row r="76" spans="2:4" x14ac:dyDescent="0.35">
      <c r="B76" s="14" t="s">
        <v>252</v>
      </c>
      <c r="C76" t="s">
        <v>87</v>
      </c>
      <c r="D76" t="s">
        <v>133</v>
      </c>
    </row>
    <row r="77" spans="2:4" x14ac:dyDescent="0.35">
      <c r="B77" s="16" t="s">
        <v>150</v>
      </c>
      <c r="C77" t="s">
        <v>87</v>
      </c>
    </row>
    <row r="78" spans="2:4" x14ac:dyDescent="0.35">
      <c r="B78" s="14" t="s">
        <v>151</v>
      </c>
      <c r="C78" t="s">
        <v>87</v>
      </c>
      <c r="D78" t="s">
        <v>152</v>
      </c>
    </row>
    <row r="79" spans="2:4" x14ac:dyDescent="0.35">
      <c r="B79" s="14" t="s">
        <v>153</v>
      </c>
      <c r="C79" t="s">
        <v>87</v>
      </c>
      <c r="D79" t="s">
        <v>152</v>
      </c>
    </row>
    <row r="80" spans="2:4" x14ac:dyDescent="0.35">
      <c r="B80" s="14" t="s">
        <v>154</v>
      </c>
      <c r="C80" t="s">
        <v>87</v>
      </c>
      <c r="D80" t="s">
        <v>152</v>
      </c>
    </row>
    <row r="81" spans="2:4" x14ac:dyDescent="0.35">
      <c r="B81" s="14" t="s">
        <v>155</v>
      </c>
      <c r="C81" t="s">
        <v>87</v>
      </c>
      <c r="D81" t="s">
        <v>152</v>
      </c>
    </row>
    <row r="82" spans="2:4" x14ac:dyDescent="0.35">
      <c r="B82" s="14" t="s">
        <v>156</v>
      </c>
      <c r="C82" t="s">
        <v>87</v>
      </c>
      <c r="D82" t="s">
        <v>152</v>
      </c>
    </row>
    <row r="83" spans="2:4" x14ac:dyDescent="0.35">
      <c r="B83" s="14" t="s">
        <v>157</v>
      </c>
      <c r="C83" t="s">
        <v>87</v>
      </c>
      <c r="D83" t="s">
        <v>152</v>
      </c>
    </row>
    <row r="84" spans="2:4" x14ac:dyDescent="0.35">
      <c r="B84" s="14" t="s">
        <v>158</v>
      </c>
      <c r="C84" t="s">
        <v>87</v>
      </c>
      <c r="D84" t="s">
        <v>152</v>
      </c>
    </row>
    <row r="85" spans="2:4" x14ac:dyDescent="0.35">
      <c r="B85" s="14" t="s">
        <v>159</v>
      </c>
      <c r="C85" t="s">
        <v>87</v>
      </c>
      <c r="D85" t="s">
        <v>152</v>
      </c>
    </row>
    <row r="86" spans="2:4" x14ac:dyDescent="0.35">
      <c r="B86" s="14" t="s">
        <v>160</v>
      </c>
      <c r="C86" t="s">
        <v>87</v>
      </c>
      <c r="D86" t="s">
        <v>152</v>
      </c>
    </row>
    <row r="87" spans="2:4" x14ac:dyDescent="0.35">
      <c r="B87" s="14" t="s">
        <v>152</v>
      </c>
      <c r="C87" t="s">
        <v>87</v>
      </c>
      <c r="D87" t="s">
        <v>152</v>
      </c>
    </row>
    <row r="88" spans="2:4" x14ac:dyDescent="0.35">
      <c r="B88" s="14" t="s">
        <v>161</v>
      </c>
      <c r="C88" t="s">
        <v>87</v>
      </c>
      <c r="D88" t="s">
        <v>152</v>
      </c>
    </row>
    <row r="89" spans="2:4" x14ac:dyDescent="0.35">
      <c r="B89" s="14" t="s">
        <v>162</v>
      </c>
      <c r="C89" t="s">
        <v>87</v>
      </c>
      <c r="D89" t="s">
        <v>152</v>
      </c>
    </row>
    <row r="90" spans="2:4" x14ac:dyDescent="0.35">
      <c r="B90" s="14" t="s">
        <v>163</v>
      </c>
      <c r="C90" t="s">
        <v>87</v>
      </c>
      <c r="D90" t="s">
        <v>152</v>
      </c>
    </row>
    <row r="91" spans="2:4" x14ac:dyDescent="0.35">
      <c r="B91" s="14" t="s">
        <v>164</v>
      </c>
      <c r="C91" t="s">
        <v>87</v>
      </c>
      <c r="D91" t="s">
        <v>152</v>
      </c>
    </row>
    <row r="92" spans="2:4" x14ac:dyDescent="0.35">
      <c r="B92" s="14" t="s">
        <v>165</v>
      </c>
      <c r="C92" t="s">
        <v>87</v>
      </c>
      <c r="D92" t="s">
        <v>152</v>
      </c>
    </row>
    <row r="93" spans="2:4" x14ac:dyDescent="0.35">
      <c r="B93" s="14" t="s">
        <v>166</v>
      </c>
      <c r="C93" t="s">
        <v>87</v>
      </c>
      <c r="D93" t="s">
        <v>152</v>
      </c>
    </row>
    <row r="94" spans="2:4" x14ac:dyDescent="0.35">
      <c r="B94" s="14" t="s">
        <v>167</v>
      </c>
      <c r="C94" t="s">
        <v>87</v>
      </c>
      <c r="D94" t="s">
        <v>152</v>
      </c>
    </row>
    <row r="95" spans="2:4" x14ac:dyDescent="0.35">
      <c r="B95" s="14" t="s">
        <v>253</v>
      </c>
      <c r="C95" t="s">
        <v>87</v>
      </c>
      <c r="D95" t="s">
        <v>152</v>
      </c>
    </row>
    <row r="96" spans="2:4" x14ac:dyDescent="0.35">
      <c r="B96" s="14" t="s">
        <v>169</v>
      </c>
      <c r="C96" t="s">
        <v>87</v>
      </c>
      <c r="D96" t="s">
        <v>152</v>
      </c>
    </row>
    <row r="97" spans="2:4" x14ac:dyDescent="0.35">
      <c r="B97" s="16" t="s">
        <v>170</v>
      </c>
      <c r="C97" t="s">
        <v>87</v>
      </c>
    </row>
    <row r="98" spans="2:4" ht="31" x14ac:dyDescent="0.35">
      <c r="B98" s="38" t="s">
        <v>247</v>
      </c>
      <c r="C98" t="s">
        <v>87</v>
      </c>
      <c r="D98" t="s">
        <v>171</v>
      </c>
    </row>
    <row r="99" spans="2:4" x14ac:dyDescent="0.35">
      <c r="B99" s="16" t="s">
        <v>245</v>
      </c>
      <c r="C99" t="s">
        <v>87</v>
      </c>
    </row>
    <row r="100" spans="2:4" x14ac:dyDescent="0.35">
      <c r="B100" s="36" t="s">
        <v>248</v>
      </c>
      <c r="C100" t="s">
        <v>87</v>
      </c>
      <c r="D100" t="s">
        <v>245</v>
      </c>
    </row>
    <row r="101" spans="2:4" x14ac:dyDescent="0.35">
      <c r="B101" s="16" t="s">
        <v>172</v>
      </c>
      <c r="C101" t="s">
        <v>87</v>
      </c>
    </row>
    <row r="102" spans="2:4" x14ac:dyDescent="0.35">
      <c r="B102" s="14" t="s">
        <v>173</v>
      </c>
      <c r="C102" t="s">
        <v>87</v>
      </c>
      <c r="D102" t="s">
        <v>172</v>
      </c>
    </row>
    <row r="103" spans="2:4" x14ac:dyDescent="0.35">
      <c r="B103" s="14" t="s">
        <v>174</v>
      </c>
      <c r="C103" t="s">
        <v>87</v>
      </c>
      <c r="D103" t="s">
        <v>172</v>
      </c>
    </row>
    <row r="104" spans="2:4" x14ac:dyDescent="0.35">
      <c r="B104" s="18" t="s">
        <v>175</v>
      </c>
      <c r="C104" t="s">
        <v>87</v>
      </c>
      <c r="D104" t="s">
        <v>172</v>
      </c>
    </row>
    <row r="105" spans="2:4" x14ac:dyDescent="0.35">
      <c r="B105" s="14" t="s">
        <v>176</v>
      </c>
      <c r="C105" t="s">
        <v>87</v>
      </c>
      <c r="D105" t="s">
        <v>172</v>
      </c>
    </row>
    <row r="106" spans="2:4" x14ac:dyDescent="0.35">
      <c r="B106" s="15" t="s">
        <v>110</v>
      </c>
      <c r="C106" t="s">
        <v>87</v>
      </c>
      <c r="D106" t="s">
        <v>172</v>
      </c>
    </row>
    <row r="107" spans="2:4" x14ac:dyDescent="0.35">
      <c r="B107" s="15" t="s">
        <v>111</v>
      </c>
      <c r="C107" t="s">
        <v>87</v>
      </c>
      <c r="D107" t="s">
        <v>172</v>
      </c>
    </row>
    <row r="108" spans="2:4" x14ac:dyDescent="0.35">
      <c r="B108" s="15" t="s">
        <v>112</v>
      </c>
      <c r="C108" t="s">
        <v>87</v>
      </c>
      <c r="D108" t="s">
        <v>172</v>
      </c>
    </row>
    <row r="109" spans="2:4" x14ac:dyDescent="0.35">
      <c r="B109" s="16" t="s">
        <v>177</v>
      </c>
      <c r="C109" t="s">
        <v>87</v>
      </c>
    </row>
    <row r="110" spans="2:4" x14ac:dyDescent="0.35">
      <c r="B110" s="14" t="s">
        <v>178</v>
      </c>
      <c r="C110" t="s">
        <v>87</v>
      </c>
      <c r="D110" t="s">
        <v>177</v>
      </c>
    </row>
    <row r="111" spans="2:4" x14ac:dyDescent="0.35">
      <c r="B111" s="14" t="s">
        <v>179</v>
      </c>
      <c r="C111" t="s">
        <v>87</v>
      </c>
      <c r="D111" t="s">
        <v>177</v>
      </c>
    </row>
    <row r="112" spans="2:4" x14ac:dyDescent="0.35">
      <c r="B112" s="14" t="s">
        <v>180</v>
      </c>
      <c r="C112" t="s">
        <v>87</v>
      </c>
      <c r="D112" t="s">
        <v>177</v>
      </c>
    </row>
    <row r="113" spans="2:4" x14ac:dyDescent="0.35">
      <c r="B113" s="14" t="s">
        <v>181</v>
      </c>
      <c r="C113" t="s">
        <v>87</v>
      </c>
      <c r="D113" t="s">
        <v>177</v>
      </c>
    </row>
    <row r="114" spans="2:4" x14ac:dyDescent="0.35">
      <c r="B114" s="14" t="s">
        <v>182</v>
      </c>
      <c r="C114" t="s">
        <v>87</v>
      </c>
      <c r="D114" t="s">
        <v>177</v>
      </c>
    </row>
    <row r="115" spans="2:4" x14ac:dyDescent="0.35">
      <c r="B115" s="14" t="s">
        <v>183</v>
      </c>
      <c r="C115" t="s">
        <v>87</v>
      </c>
      <c r="D115" t="s">
        <v>177</v>
      </c>
    </row>
    <row r="116" spans="2:4" x14ac:dyDescent="0.35">
      <c r="B116" s="14" t="s">
        <v>184</v>
      </c>
      <c r="C116" t="s">
        <v>87</v>
      </c>
      <c r="D116" t="s">
        <v>177</v>
      </c>
    </row>
    <row r="117" spans="2:4" x14ac:dyDescent="0.35">
      <c r="B117" s="14" t="s">
        <v>185</v>
      </c>
      <c r="C117" t="s">
        <v>87</v>
      </c>
      <c r="D117" t="s">
        <v>177</v>
      </c>
    </row>
    <row r="118" spans="2:4" x14ac:dyDescent="0.35">
      <c r="B118" s="14" t="s">
        <v>186</v>
      </c>
      <c r="C118" t="s">
        <v>87</v>
      </c>
      <c r="D118" t="s">
        <v>177</v>
      </c>
    </row>
    <row r="119" spans="2:4" x14ac:dyDescent="0.35">
      <c r="B119" s="14" t="s">
        <v>187</v>
      </c>
      <c r="C119" t="s">
        <v>87</v>
      </c>
      <c r="D119" t="s">
        <v>177</v>
      </c>
    </row>
    <row r="120" spans="2:4" x14ac:dyDescent="0.35">
      <c r="B120" s="16" t="s">
        <v>194</v>
      </c>
    </row>
    <row r="121" spans="2:4" x14ac:dyDescent="0.35">
      <c r="B121" s="14" t="s">
        <v>195</v>
      </c>
      <c r="C121" t="s">
        <v>92</v>
      </c>
      <c r="D121" t="s">
        <v>194</v>
      </c>
    </row>
    <row r="122" spans="2:4" x14ac:dyDescent="0.35">
      <c r="B122" s="16" t="s">
        <v>196</v>
      </c>
    </row>
    <row r="123" spans="2:4" x14ac:dyDescent="0.35">
      <c r="B123" s="14" t="s">
        <v>197</v>
      </c>
      <c r="C123" t="s">
        <v>61</v>
      </c>
      <c r="D123" t="s">
        <v>196</v>
      </c>
    </row>
    <row r="124" spans="2:4" x14ac:dyDescent="0.35">
      <c r="B124" s="20" t="s">
        <v>198</v>
      </c>
    </row>
  </sheetData>
  <conditionalFormatting sqref="B2:B123">
    <cfRule type="duplicateValues" dxfId="0"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C8"/>
  <sheetViews>
    <sheetView workbookViewId="0">
      <selection activeCell="C3" sqref="C3"/>
    </sheetView>
  </sheetViews>
  <sheetFormatPr defaultColWidth="9.23046875" defaultRowHeight="15.5" x14ac:dyDescent="0.35"/>
  <cols>
    <col min="1" max="1" width="9.23046875" style="107"/>
    <col min="2" max="2" width="18.69140625" style="107" bestFit="1" customWidth="1"/>
    <col min="3" max="3" width="51.84375" style="107" customWidth="1"/>
    <col min="4" max="16384" width="9.23046875" style="107"/>
  </cols>
  <sheetData>
    <row r="3" spans="2:3" x14ac:dyDescent="0.35">
      <c r="B3" s="11" t="s">
        <v>29</v>
      </c>
      <c r="C3" s="105"/>
    </row>
    <row r="4" spans="2:3" x14ac:dyDescent="0.35">
      <c r="B4" s="11" t="s">
        <v>30</v>
      </c>
      <c r="C4" s="105"/>
    </row>
    <row r="5" spans="2:3" x14ac:dyDescent="0.35">
      <c r="B5" s="11" t="s">
        <v>53</v>
      </c>
      <c r="C5" s="105"/>
    </row>
    <row r="6" spans="2:3" x14ac:dyDescent="0.35">
      <c r="B6" s="11" t="s">
        <v>31</v>
      </c>
      <c r="C6" s="105"/>
    </row>
    <row r="7" spans="2:3" x14ac:dyDescent="0.35">
      <c r="B7" s="11" t="s">
        <v>243</v>
      </c>
      <c r="C7" s="105"/>
    </row>
    <row r="8" spans="2:3" x14ac:dyDescent="0.35">
      <c r="B8" s="11" t="s">
        <v>57</v>
      </c>
      <c r="C8" s="106"/>
    </row>
  </sheetData>
  <sheetProtection password="CF85" sheet="1" objects="1" scenario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Data!$F$6:$F$7</xm:f>
          </x14:formula1>
          <xm:sqref>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BV153"/>
  <sheetViews>
    <sheetView workbookViewId="0">
      <selection activeCell="B5" sqref="B5:D5"/>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66"/>
      <c r="C13" s="122"/>
      <c r="D13" s="123"/>
    </row>
    <row r="14" spans="1:7" x14ac:dyDescent="0.35">
      <c r="A14" s="57" t="s">
        <v>45</v>
      </c>
      <c r="B14" s="66"/>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0600-000000000000}">
      <formula1>INDIRECT(G6)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1000000}">
          <x14:formula1>
            <xm:f>Data!$H$17:$H$18</xm:f>
          </x14:formula1>
          <xm:sqref>B13:B14</xm:sqref>
        </x14:dataValidation>
        <x14:dataValidation type="list" allowBlank="1" showInputMessage="1" showErrorMessage="1" xr:uid="{00000000-0002-0000-0600-000002000000}">
          <x14:formula1>
            <xm:f>IF('List of Records Submitted'!$B$6="Yes",LEADER!$L$4:$L$5,Data!$E$2:$E$3)</xm:f>
          </x14:formula1>
          <xm:sqref>B7</xm:sqref>
        </x14:dataValidation>
        <x14:dataValidation type="list" allowBlank="1" showInputMessage="1" showErrorMessage="1" xr:uid="{00000000-0002-0000-0600-000003000000}">
          <x14:formula1>
            <xm:f>Data!$F$17:$F$19</xm:f>
          </x14:formula1>
          <xm:sqref>B12</xm:sqref>
        </x14:dataValidation>
        <x14:dataValidation type="list" allowBlank="1" showInputMessage="1" showErrorMessage="1" xr:uid="{00000000-0002-0000-0600-000004000000}">
          <x14:formula1>
            <xm:f>Data!$F$23:$F$24</xm:f>
          </x14:formula1>
          <xm:sqref>B19:D19</xm:sqref>
        </x14:dataValidation>
        <x14:dataValidation type="list" allowBlank="1" showInputMessage="1" showErrorMessage="1" xr:uid="{00000000-0002-0000-0600-000005000000}">
          <x14:formula1>
            <xm:f>IF('List of Records Submitted'!B6="Yes",LEADER!$N$17:$N$30,Data!$N$17:$N$28)</xm:f>
          </x14:formula1>
          <xm:sqref>B5:D5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BV153"/>
  <sheetViews>
    <sheetView topLeftCell="A7" workbookViewId="0">
      <selection activeCell="A7"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27:D27"/>
    <mergeCell ref="B9:D9"/>
    <mergeCell ref="B10:D10"/>
    <mergeCell ref="B11:D11"/>
    <mergeCell ref="A1:D1"/>
    <mergeCell ref="B3:D3"/>
    <mergeCell ref="B4:D4"/>
    <mergeCell ref="B5:D5"/>
    <mergeCell ref="B6:D6"/>
    <mergeCell ref="B8:D8"/>
  </mergeCells>
  <dataValidations count="1">
    <dataValidation type="list" allowBlank="1" showInputMessage="1" showErrorMessage="1" sqref="B6:D6" xr:uid="{00000000-0002-0000-07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1000000}">
          <x14:formula1>
            <xm:f>Data!$F$23:$F$24</xm:f>
          </x14:formula1>
          <xm:sqref>B19:D19</xm:sqref>
        </x14:dataValidation>
        <x14:dataValidation type="list" allowBlank="1" showInputMessage="1" showErrorMessage="1" xr:uid="{00000000-0002-0000-0700-000002000000}">
          <x14:formula1>
            <xm:f>Data!$F$17:$F$19</xm:f>
          </x14:formula1>
          <xm:sqref>B12</xm:sqref>
        </x14:dataValidation>
        <x14:dataValidation type="list" allowBlank="1" showInputMessage="1" showErrorMessage="1" xr:uid="{00000000-0002-0000-0700-000003000000}">
          <x14:formula1>
            <xm:f>IF('List of Records Submitted'!$B$6="Yes",LEADER!$L$4:$L$5,Data!$E$2:$E$3)</xm:f>
          </x14:formula1>
          <xm:sqref>B7</xm:sqref>
        </x14:dataValidation>
        <x14:dataValidation type="list" allowBlank="1" showInputMessage="1" showErrorMessage="1" xr:uid="{00000000-0002-0000-0700-000004000000}">
          <x14:formula1>
            <xm:f>Data!$H$17:$H$18</xm:f>
          </x14:formula1>
          <xm:sqref>B13:B14</xm:sqref>
        </x14:dataValidation>
        <x14:dataValidation type="list" allowBlank="1" showInputMessage="1" showErrorMessage="1" xr:uid="{00000000-0002-0000-0700-000005000000}">
          <x14:formula1>
            <xm:f>IF('List of Records Submitted'!B6="Yes",LEADER!$N$17:$N$30,Data!$N$17:$N$28)</xm:f>
          </x14:formula1>
          <xm:sqref>B5:D5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BV153"/>
  <sheetViews>
    <sheetView workbookViewId="0">
      <selection sqref="A1:XFD1048576"/>
    </sheetView>
  </sheetViews>
  <sheetFormatPr defaultColWidth="9.23046875" defaultRowHeight="15.5" x14ac:dyDescent="0.35"/>
  <cols>
    <col min="1" max="1" width="35.3046875" style="56" customWidth="1"/>
    <col min="2" max="2" width="33.3046875" style="56" customWidth="1"/>
    <col min="3" max="3" width="32.3046875" style="56" customWidth="1"/>
    <col min="4" max="4" width="34.07421875" style="56" customWidth="1"/>
    <col min="5" max="5" width="9.23046875" style="116" customWidth="1"/>
    <col min="6" max="6" width="14.3046875" style="116" hidden="1" customWidth="1"/>
    <col min="7" max="7" width="4.4609375" style="116" hidden="1" customWidth="1"/>
    <col min="8" max="8" width="32.4609375" style="116" hidden="1" customWidth="1"/>
    <col min="9" max="74" width="9.23046875" style="116"/>
    <col min="75" max="16384" width="9.23046875" style="56"/>
  </cols>
  <sheetData>
    <row r="1" spans="1:7" ht="16" thickBot="1" x14ac:dyDescent="0.4">
      <c r="A1" s="135" t="s">
        <v>0</v>
      </c>
      <c r="B1" s="136"/>
      <c r="C1" s="136"/>
      <c r="D1" s="137"/>
    </row>
    <row r="2" spans="1:7" s="116" customFormat="1" x14ac:dyDescent="0.35">
      <c r="A2" s="125"/>
      <c r="B2" s="125"/>
      <c r="C2" s="125"/>
      <c r="D2" s="125"/>
    </row>
    <row r="3" spans="1:7" x14ac:dyDescent="0.35">
      <c r="A3" s="57" t="s">
        <v>31</v>
      </c>
      <c r="B3" s="147">
        <f>'List of Records Submitted'!$B$5</f>
        <v>0</v>
      </c>
      <c r="C3" s="148"/>
      <c r="D3" s="149"/>
    </row>
    <row r="4" spans="1:7" x14ac:dyDescent="0.35">
      <c r="A4" s="57" t="s">
        <v>53</v>
      </c>
      <c r="B4" s="147">
        <f>'List of Records Submitted'!B4:E4</f>
        <v>0</v>
      </c>
      <c r="C4" s="150"/>
      <c r="D4" s="151"/>
    </row>
    <row r="5" spans="1:7" x14ac:dyDescent="0.35">
      <c r="A5" s="57" t="s">
        <v>1</v>
      </c>
      <c r="B5" s="144"/>
      <c r="C5" s="144"/>
      <c r="D5" s="144"/>
    </row>
    <row r="6" spans="1:7" x14ac:dyDescent="0.35">
      <c r="A6" s="57" t="s">
        <v>2</v>
      </c>
      <c r="B6" s="144"/>
      <c r="C6" s="144"/>
      <c r="D6" s="144"/>
      <c r="G6" s="116" t="e">
        <f>IF('List of Records Submitted'!B6="Yes",VLOOKUP(B5,LEADER!$N$17:$O$30,2,FALSE),VLOOKUP(B5,Data!$N$17:$O$28,2,FALSE))</f>
        <v>#N/A</v>
      </c>
    </row>
    <row r="7" spans="1:7" x14ac:dyDescent="0.35">
      <c r="A7" s="57" t="s">
        <v>46</v>
      </c>
      <c r="B7" s="65"/>
      <c r="C7" s="120"/>
      <c r="D7" s="121"/>
    </row>
    <row r="8" spans="1:7" x14ac:dyDescent="0.35">
      <c r="A8" s="57" t="s">
        <v>3</v>
      </c>
      <c r="B8" s="144"/>
      <c r="C8" s="144"/>
      <c r="D8" s="144"/>
    </row>
    <row r="9" spans="1:7" x14ac:dyDescent="0.35">
      <c r="A9" s="57" t="s">
        <v>313</v>
      </c>
      <c r="B9" s="144"/>
      <c r="C9" s="144"/>
      <c r="D9" s="144"/>
    </row>
    <row r="10" spans="1:7" x14ac:dyDescent="0.35">
      <c r="A10" s="57" t="s">
        <v>5</v>
      </c>
      <c r="B10" s="145"/>
      <c r="C10" s="144"/>
      <c r="D10" s="144"/>
    </row>
    <row r="11" spans="1:7" ht="33" customHeight="1" x14ac:dyDescent="0.35">
      <c r="A11" s="58" t="s">
        <v>28</v>
      </c>
      <c r="B11" s="144"/>
      <c r="C11" s="144"/>
      <c r="D11" s="144"/>
    </row>
    <row r="12" spans="1:7" x14ac:dyDescent="0.35">
      <c r="A12" s="57" t="s">
        <v>6</v>
      </c>
      <c r="B12" s="124"/>
      <c r="C12" s="123"/>
      <c r="D12" s="123"/>
    </row>
    <row r="13" spans="1:7" x14ac:dyDescent="0.35">
      <c r="A13" s="57" t="s">
        <v>7</v>
      </c>
      <c r="B13" s="108"/>
      <c r="C13" s="122"/>
      <c r="D13" s="123"/>
    </row>
    <row r="14" spans="1:7" x14ac:dyDescent="0.35">
      <c r="A14" s="57" t="s">
        <v>45</v>
      </c>
      <c r="B14" s="108"/>
      <c r="C14" s="123"/>
      <c r="D14" s="123"/>
    </row>
    <row r="15" spans="1:7" ht="16" thickBot="1" x14ac:dyDescent="0.4">
      <c r="A15" s="122"/>
      <c r="B15" s="116"/>
      <c r="C15" s="116"/>
      <c r="D15" s="116"/>
    </row>
    <row r="16" spans="1:7" x14ac:dyDescent="0.35">
      <c r="A16" s="116"/>
      <c r="B16" s="63" t="s">
        <v>54</v>
      </c>
      <c r="C16" s="63" t="s">
        <v>8</v>
      </c>
      <c r="D16" s="64" t="s">
        <v>9</v>
      </c>
    </row>
    <row r="17" spans="1:8" ht="30" customHeight="1" x14ac:dyDescent="0.35">
      <c r="A17" s="57" t="s">
        <v>10</v>
      </c>
      <c r="B17" s="67"/>
      <c r="C17" s="67"/>
      <c r="D17" s="67"/>
    </row>
    <row r="18" spans="1:8" ht="30" customHeight="1" x14ac:dyDescent="0.35">
      <c r="A18" s="57" t="s">
        <v>32</v>
      </c>
      <c r="B18" s="79"/>
      <c r="C18" s="67"/>
      <c r="D18" s="67"/>
      <c r="F18" s="117" t="s">
        <v>316</v>
      </c>
    </row>
    <row r="19" spans="1:8" ht="30" customHeight="1" x14ac:dyDescent="0.35">
      <c r="A19" s="57" t="s">
        <v>11</v>
      </c>
      <c r="B19" s="67"/>
      <c r="C19" s="67"/>
      <c r="D19" s="67"/>
      <c r="F19" s="116" t="str">
        <f>IF(OR(B19="Yes",C19="Yes",D19="Yes"),"Yes","No")</f>
        <v>No</v>
      </c>
    </row>
    <row r="20" spans="1:8" ht="30" customHeight="1" x14ac:dyDescent="0.35">
      <c r="A20" s="58" t="s">
        <v>317</v>
      </c>
      <c r="B20" s="67"/>
      <c r="C20" s="67"/>
      <c r="D20" s="67"/>
    </row>
    <row r="21" spans="1:8" ht="30" customHeight="1" x14ac:dyDescent="0.35">
      <c r="A21" s="58" t="s">
        <v>12</v>
      </c>
      <c r="B21" s="67"/>
      <c r="C21" s="67"/>
      <c r="D21" s="67"/>
    </row>
    <row r="22" spans="1:8" ht="30" customHeight="1" x14ac:dyDescent="0.35">
      <c r="A22" s="57" t="s">
        <v>13</v>
      </c>
      <c r="B22" s="79"/>
      <c r="C22" s="79"/>
      <c r="D22" s="79"/>
    </row>
    <row r="23" spans="1:8" ht="30" customHeight="1" x14ac:dyDescent="0.35">
      <c r="A23" s="57" t="s">
        <v>14</v>
      </c>
      <c r="B23" s="67"/>
      <c r="C23" s="67"/>
      <c r="D23" s="67"/>
      <c r="F23" s="117" t="s">
        <v>314</v>
      </c>
      <c r="H23" s="118" t="s">
        <v>315</v>
      </c>
    </row>
    <row r="24" spans="1:8" ht="30" customHeight="1" x14ac:dyDescent="0.35">
      <c r="A24" s="57" t="s">
        <v>338</v>
      </c>
      <c r="B24" s="115"/>
      <c r="C24" s="115"/>
      <c r="D24" s="115"/>
      <c r="F24" s="116" t="str">
        <f>IF(B24="","No",IF(AND(D24&gt;1,C24&gt;1),"No","Yes"))</f>
        <v>No</v>
      </c>
      <c r="H24" s="116" t="str">
        <f>IF(B24="","No",IF(AND(B24&lt;=(IF(C24="",100000000,C24)),B24&lt;=((IF(D24="",1000000000,D24)))),"No","Yes"))</f>
        <v>No</v>
      </c>
    </row>
    <row r="25" spans="1:8" ht="30" customHeight="1" x14ac:dyDescent="0.35">
      <c r="A25" s="57" t="s">
        <v>15</v>
      </c>
      <c r="B25" s="67"/>
      <c r="C25" s="67"/>
      <c r="D25" s="67"/>
    </row>
    <row r="26" spans="1:8" ht="29.25" customHeight="1" x14ac:dyDescent="0.35">
      <c r="A26" s="57" t="s">
        <v>16</v>
      </c>
      <c r="B26" s="79"/>
      <c r="C26" s="79"/>
      <c r="D26" s="79"/>
      <c r="F26" s="116" t="s">
        <v>325</v>
      </c>
    </row>
    <row r="27" spans="1:8" ht="65.5" customHeight="1" x14ac:dyDescent="0.35">
      <c r="A27" s="58" t="s">
        <v>55</v>
      </c>
      <c r="B27" s="146"/>
      <c r="C27" s="146"/>
      <c r="D27" s="146"/>
      <c r="F27" s="116" t="str">
        <f>IF(AND(H24="Yes",F24="Yes",F19="Yes"),"6",(IF(AND(H24="Yes",F24="Yes",F19="No"),"7",IF(AND(F19="Yes",F24="Yes",H24="No"),"5",IF(AND(F19="Yes",F24="No",H24="Yes"),"4",IF(AND(F24="Yes",F19="No",H24="No"),"3",IF(AND(H24="Yes",F19="No",F24="No"),"2",IF(AND(F19="Yes",F24="No",H24="No"),"1",""))))))))</f>
        <v/>
      </c>
      <c r="G27" s="116" t="str">
        <f>F27</f>
        <v/>
      </c>
      <c r="H27" s="119" t="e">
        <f>VLOOKUP(G27,Data!J18:K24,2,FALSE)</f>
        <v>#N/A</v>
      </c>
    </row>
    <row r="28" spans="1:8" s="126" customFormat="1" x14ac:dyDescent="0.35"/>
    <row r="29" spans="1:8" s="126" customFormat="1" x14ac:dyDescent="0.35"/>
    <row r="30" spans="1:8" s="126" customFormat="1" x14ac:dyDescent="0.35"/>
    <row r="31" spans="1:8" s="126" customFormat="1" x14ac:dyDescent="0.35"/>
    <row r="32" spans="1:8" s="126" customFormat="1" x14ac:dyDescent="0.35"/>
    <row r="33" s="126" customFormat="1" x14ac:dyDescent="0.35"/>
    <row r="34" s="126" customFormat="1" x14ac:dyDescent="0.35"/>
    <row r="35" s="126" customFormat="1" x14ac:dyDescent="0.35"/>
    <row r="36" s="126" customFormat="1" x14ac:dyDescent="0.35"/>
    <row r="37" s="126" customFormat="1" x14ac:dyDescent="0.35"/>
    <row r="38" s="126" customFormat="1" x14ac:dyDescent="0.35"/>
    <row r="39" s="126" customFormat="1" x14ac:dyDescent="0.35"/>
    <row r="40" s="126" customFormat="1" x14ac:dyDescent="0.35"/>
    <row r="41" s="126" customFormat="1" x14ac:dyDescent="0.35"/>
    <row r="42" s="126" customFormat="1" x14ac:dyDescent="0.35"/>
    <row r="43" s="126" customFormat="1" x14ac:dyDescent="0.35"/>
    <row r="44" s="126" customFormat="1" x14ac:dyDescent="0.35"/>
    <row r="45" s="126" customFormat="1" x14ac:dyDescent="0.35"/>
    <row r="46" s="126" customFormat="1" x14ac:dyDescent="0.35"/>
    <row r="47" s="126" customFormat="1" x14ac:dyDescent="0.35"/>
    <row r="48" s="126" customFormat="1" x14ac:dyDescent="0.35"/>
    <row r="49" s="126" customFormat="1" x14ac:dyDescent="0.35"/>
    <row r="50" s="126" customFormat="1" x14ac:dyDescent="0.35"/>
    <row r="51" s="126" customFormat="1" x14ac:dyDescent="0.35"/>
    <row r="52" s="126" customFormat="1" x14ac:dyDescent="0.35"/>
    <row r="53" s="126" customFormat="1" x14ac:dyDescent="0.35"/>
    <row r="54" s="126" customFormat="1" x14ac:dyDescent="0.35"/>
    <row r="55" s="126" customFormat="1" x14ac:dyDescent="0.35"/>
    <row r="56" s="126" customFormat="1" x14ac:dyDescent="0.35"/>
    <row r="57" s="126" customFormat="1" x14ac:dyDescent="0.35"/>
    <row r="58" s="126" customFormat="1" x14ac:dyDescent="0.35"/>
    <row r="59" s="126" customFormat="1" x14ac:dyDescent="0.35"/>
    <row r="60" s="126" customFormat="1" x14ac:dyDescent="0.35"/>
    <row r="61" s="126" customFormat="1" x14ac:dyDescent="0.35"/>
    <row r="62" s="126" customFormat="1" x14ac:dyDescent="0.35"/>
    <row r="63" s="126" customFormat="1" x14ac:dyDescent="0.35"/>
    <row r="64" s="126" customFormat="1" x14ac:dyDescent="0.35"/>
    <row r="65" s="126" customFormat="1" x14ac:dyDescent="0.35"/>
    <row r="66" s="126" customFormat="1" x14ac:dyDescent="0.35"/>
    <row r="67" s="126" customFormat="1" x14ac:dyDescent="0.35"/>
    <row r="68" s="126" customFormat="1" x14ac:dyDescent="0.35"/>
    <row r="69" s="126" customFormat="1" x14ac:dyDescent="0.35"/>
    <row r="70" s="126" customFormat="1" x14ac:dyDescent="0.35"/>
    <row r="71" s="126" customFormat="1" x14ac:dyDescent="0.35"/>
    <row r="72" s="126" customFormat="1" x14ac:dyDescent="0.35"/>
    <row r="73" s="126" customFormat="1" x14ac:dyDescent="0.35"/>
    <row r="74" s="126" customFormat="1" x14ac:dyDescent="0.35"/>
    <row r="75" s="126" customFormat="1" x14ac:dyDescent="0.35"/>
    <row r="76" s="126" customFormat="1" x14ac:dyDescent="0.35"/>
    <row r="77" s="126" customFormat="1" x14ac:dyDescent="0.35"/>
    <row r="78" s="126" customFormat="1" x14ac:dyDescent="0.35"/>
    <row r="79" s="126" customFormat="1" x14ac:dyDescent="0.35"/>
    <row r="80" s="126" customFormat="1" x14ac:dyDescent="0.35"/>
    <row r="81" s="126" customFormat="1" x14ac:dyDescent="0.35"/>
    <row r="82" s="126" customFormat="1" x14ac:dyDescent="0.35"/>
    <row r="83" s="126" customFormat="1" x14ac:dyDescent="0.35"/>
    <row r="84" s="126" customFormat="1" x14ac:dyDescent="0.35"/>
    <row r="85" s="126" customFormat="1" x14ac:dyDescent="0.35"/>
    <row r="86" s="126" customFormat="1" x14ac:dyDescent="0.35"/>
    <row r="87" s="126" customFormat="1" x14ac:dyDescent="0.35"/>
    <row r="88" s="126" customFormat="1" x14ac:dyDescent="0.35"/>
    <row r="89" s="126" customFormat="1" x14ac:dyDescent="0.35"/>
    <row r="90" s="126" customFormat="1" x14ac:dyDescent="0.35"/>
    <row r="91" s="126" customFormat="1" x14ac:dyDescent="0.35"/>
    <row r="92" s="126" customFormat="1" x14ac:dyDescent="0.35"/>
    <row r="93" s="126" customFormat="1" x14ac:dyDescent="0.35"/>
    <row r="94" s="126" customFormat="1" x14ac:dyDescent="0.35"/>
    <row r="95" s="126" customFormat="1" x14ac:dyDescent="0.35"/>
    <row r="96" s="126" customFormat="1" x14ac:dyDescent="0.35"/>
    <row r="97" s="126" customFormat="1" x14ac:dyDescent="0.35"/>
    <row r="98" s="126" customFormat="1" x14ac:dyDescent="0.35"/>
    <row r="99" s="126" customFormat="1" x14ac:dyDescent="0.35"/>
    <row r="100" s="126" customFormat="1" x14ac:dyDescent="0.35"/>
    <row r="101" s="126" customFormat="1" x14ac:dyDescent="0.35"/>
    <row r="102" s="126" customFormat="1" x14ac:dyDescent="0.35"/>
    <row r="103" s="126" customFormat="1" x14ac:dyDescent="0.35"/>
    <row r="104" s="126" customFormat="1" x14ac:dyDescent="0.35"/>
    <row r="105" s="126" customFormat="1" x14ac:dyDescent="0.35"/>
    <row r="106" s="126" customFormat="1" x14ac:dyDescent="0.35"/>
    <row r="107" s="126" customFormat="1" x14ac:dyDescent="0.35"/>
    <row r="108" s="126" customFormat="1" x14ac:dyDescent="0.35"/>
    <row r="109" s="126" customFormat="1" x14ac:dyDescent="0.35"/>
    <row r="110" s="126" customFormat="1" x14ac:dyDescent="0.35"/>
    <row r="111" s="126" customFormat="1" x14ac:dyDescent="0.35"/>
    <row r="112" s="126" customFormat="1" x14ac:dyDescent="0.35"/>
    <row r="113" s="126" customFormat="1" x14ac:dyDescent="0.35"/>
    <row r="114" s="126" customFormat="1" x14ac:dyDescent="0.35"/>
    <row r="115" s="126" customFormat="1" x14ac:dyDescent="0.35"/>
    <row r="116" s="126" customFormat="1" x14ac:dyDescent="0.35"/>
    <row r="117" s="126" customFormat="1" x14ac:dyDescent="0.35"/>
    <row r="118" s="126" customFormat="1" x14ac:dyDescent="0.35"/>
    <row r="119" s="126" customFormat="1" x14ac:dyDescent="0.35"/>
    <row r="120" s="126" customFormat="1" x14ac:dyDescent="0.35"/>
    <row r="121" s="126" customFormat="1" x14ac:dyDescent="0.35"/>
    <row r="122" s="126" customFormat="1" x14ac:dyDescent="0.35"/>
    <row r="123" s="126" customFormat="1" x14ac:dyDescent="0.35"/>
    <row r="124" s="126" customFormat="1" x14ac:dyDescent="0.35"/>
    <row r="125" s="126" customFormat="1" x14ac:dyDescent="0.35"/>
    <row r="126" s="126" customFormat="1" x14ac:dyDescent="0.35"/>
    <row r="127" s="126" customFormat="1" x14ac:dyDescent="0.35"/>
    <row r="128" s="126" customFormat="1" x14ac:dyDescent="0.35"/>
    <row r="129" s="126" customFormat="1" x14ac:dyDescent="0.35"/>
    <row r="130" s="126" customFormat="1" x14ac:dyDescent="0.35"/>
    <row r="131" s="126" customFormat="1" x14ac:dyDescent="0.35"/>
    <row r="132" s="126" customFormat="1" x14ac:dyDescent="0.35"/>
    <row r="133" s="126" customFormat="1" x14ac:dyDescent="0.35"/>
    <row r="134" s="126" customFormat="1" x14ac:dyDescent="0.35"/>
    <row r="135" s="116" customFormat="1" x14ac:dyDescent="0.35"/>
    <row r="136" s="116" customFormat="1" x14ac:dyDescent="0.35"/>
    <row r="137" s="116" customFormat="1" x14ac:dyDescent="0.35"/>
    <row r="138" s="116" customFormat="1" x14ac:dyDescent="0.35"/>
    <row r="139" s="116" customFormat="1" x14ac:dyDescent="0.35"/>
    <row r="140" s="116" customFormat="1" x14ac:dyDescent="0.35"/>
    <row r="141" s="116" customFormat="1" x14ac:dyDescent="0.35"/>
    <row r="142" s="116" customFormat="1" x14ac:dyDescent="0.35"/>
    <row r="143" s="116" customFormat="1" x14ac:dyDescent="0.35"/>
    <row r="144" s="116" customFormat="1" x14ac:dyDescent="0.35"/>
    <row r="145" s="116" customFormat="1" x14ac:dyDescent="0.35"/>
    <row r="146" s="116" customFormat="1" x14ac:dyDescent="0.35"/>
    <row r="147" s="116" customFormat="1" x14ac:dyDescent="0.35"/>
    <row r="148" s="116" customFormat="1" x14ac:dyDescent="0.35"/>
    <row r="149" s="116" customFormat="1" x14ac:dyDescent="0.35"/>
    <row r="150" s="116" customFormat="1" x14ac:dyDescent="0.35"/>
    <row r="151" s="116" customFormat="1" x14ac:dyDescent="0.35"/>
    <row r="152" s="116" customFormat="1" x14ac:dyDescent="0.35"/>
    <row r="153" s="116" customFormat="1" x14ac:dyDescent="0.35"/>
  </sheetData>
  <sheetProtection password="CF85" sheet="1" objects="1" scenarios="1"/>
  <mergeCells count="10">
    <mergeCell ref="B9:D9"/>
    <mergeCell ref="B10:D10"/>
    <mergeCell ref="B11:D11"/>
    <mergeCell ref="B27:D27"/>
    <mergeCell ref="A1:D1"/>
    <mergeCell ref="B3:D3"/>
    <mergeCell ref="B4:D4"/>
    <mergeCell ref="B5:D5"/>
    <mergeCell ref="B6:D6"/>
    <mergeCell ref="B8:D8"/>
  </mergeCells>
  <dataValidations count="1">
    <dataValidation type="list" allowBlank="1" showInputMessage="1" showErrorMessage="1" sqref="B6:D6" xr:uid="{00000000-0002-0000-0800-000000000000}">
      <formula1>INDIRECT(G6)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800-000001000000}">
          <x14:formula1>
            <xm:f>Data!$F$23:$F$24</xm:f>
          </x14:formula1>
          <xm:sqref>B19:D19</xm:sqref>
        </x14:dataValidation>
        <x14:dataValidation type="list" allowBlank="1" showInputMessage="1" showErrorMessage="1" xr:uid="{00000000-0002-0000-0800-000002000000}">
          <x14:formula1>
            <xm:f>Data!$F$17:$F$19</xm:f>
          </x14:formula1>
          <xm:sqref>B12</xm:sqref>
        </x14:dataValidation>
        <x14:dataValidation type="list" allowBlank="1" showInputMessage="1" showErrorMessage="1" xr:uid="{00000000-0002-0000-0800-000003000000}">
          <x14:formula1>
            <xm:f>IF('List of Records Submitted'!$B$6="Yes",LEADER!$L$4:$L$5,Data!$E$2:$E$3)</xm:f>
          </x14:formula1>
          <xm:sqref>B7</xm:sqref>
        </x14:dataValidation>
        <x14:dataValidation type="list" allowBlank="1" showInputMessage="1" showErrorMessage="1" xr:uid="{00000000-0002-0000-0800-000004000000}">
          <x14:formula1>
            <xm:f>Data!$H$17:$H$18</xm:f>
          </x14:formula1>
          <xm:sqref>B13:B14</xm:sqref>
        </x14:dataValidation>
        <x14:dataValidation type="list" allowBlank="1" showInputMessage="1" showErrorMessage="1" xr:uid="{00000000-0002-0000-0800-000005000000}">
          <x14:formula1>
            <xm:f>IF('List of Records Submitted'!B6="Yes",LEADER!$N$17:$N$30,Data!$N$17:$N$28)</xm:f>
          </x14:formula1>
          <xm:sqref>B5:D5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FF3C5B18883D4E21973B57C2EEED7FD1" version="1.0.0">
  <systemFields>
    <field name="Objective-Id">
      <value order="0">A37620944</value>
    </field>
    <field name="Objective-Title">
      <value order="0">RDP Business Process - Annex 4 - RDP Business Process - Competitive Tendering Record - New Format Items over £5000 - ENGLISH</value>
    </field>
    <field name="Objective-Description">
      <value order="0"/>
    </field>
    <field name="Objective-CreationStamp">
      <value order="0">2021-11-30T08:12:01Z</value>
    </field>
    <field name="Objective-IsApproved">
      <value order="0">false</value>
    </field>
    <field name="Objective-IsPublished">
      <value order="0">true</value>
    </field>
    <field name="Objective-DatePublished">
      <value order="0">2022-07-20T08:41:57Z</value>
    </field>
    <field name="Objective-ModificationStamp">
      <value order="0">2022-07-20T08:42:14Z</value>
    </field>
    <field name="Objective-Owner">
      <value order="0">Jones, Elaine (CCRA - ERA - Rural Payments Wales)</value>
    </field>
    <field name="Objective-Path">
      <value order="0">Objective Global Folder:Business File Plan:WG Organisational Groups:NEW - Post April 2022 - Climate Change &amp; Rural Affairs:Climate Change &amp; Rural Affairs (CCRA) - Rural Payments Wales:1 - Save:Rural Payments Wales:SMU - Actual Files:Scheme Management Unit:Rural Programmes - 2014-2020:RDP 2014-2020 - Management:Control Plan 2014-2020:Operational Planning - RDP 2014-2020 Development of EC Audit Corrective Actions Business Process - Food Fisheries &amp; Market Development Division - Scheme Management Unit:OPS - EC Audit Corrective Actions - 2022/07 BAU Additional Guidance - Adding new record £500-5000 - Development</value>
    </field>
    <field name="Objective-Parent">
      <value order="0">OPS - EC Audit Corrective Actions - 2022/07 BAU Additional Guidance - Adding new record £500-5000 - Development</value>
    </field>
    <field name="Objective-State">
      <value order="0">Published</value>
    </field>
    <field name="Objective-VersionId">
      <value order="0">vA79486354</value>
    </field>
    <field name="Objective-Version">
      <value order="0">22.0</value>
    </field>
    <field name="Objective-VersionNumber">
      <value order="0">22</value>
    </field>
    <field name="Objective-VersionComment">
      <value order="0">Updated for new record 500-5000 items</value>
    </field>
    <field name="Objective-FileNumber">
      <value order="0">qA1485841</value>
    </field>
    <field name="Objective-Classification">
      <value order="0">Official</value>
    </field>
    <field name="Objective-Caveats">
      <value order="0"/>
    </field>
  </systemFields>
  <catalogues>
    <catalogue name="Document Type Catalogue" type="type" ori="id:cA14">
      <field name="Objective-Date Acquired">
        <value order="0">2021-11-29T23:00:00Z</value>
      </field>
      <field name="Objective-Official Translation">
        <value order="0"/>
      </field>
      <field name="Objective-Connect Creator">
        <value order="0"/>
      </field>
    </catalogue>
  </catalogues>
</metadat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35F2668BD12043972266CC600EA70D" ma:contentTypeVersion="11" ma:contentTypeDescription="Create a new document." ma:contentTypeScope="" ma:versionID="5c9273e906127b8bd49022ab89a36861">
  <xsd:schema xmlns:xsd="http://www.w3.org/2001/XMLSchema" xmlns:xs="http://www.w3.org/2001/XMLSchema" xmlns:p="http://schemas.microsoft.com/office/2006/metadata/properties" xmlns:ns3="bea8e2f1-ddf1-43bb-8dd9-6e781c1fd173" xmlns:ns4="c7d0c4e8-cb95-44c1-8e55-0234631aadd9" targetNamespace="http://schemas.microsoft.com/office/2006/metadata/properties" ma:root="true" ma:fieldsID="b001d2ff77705558223ca32b7e23d097" ns3:_="" ns4:_="">
    <xsd:import namespace="bea8e2f1-ddf1-43bb-8dd9-6e781c1fd173"/>
    <xsd:import namespace="c7d0c4e8-cb95-44c1-8e55-0234631aadd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8e2f1-ddf1-43bb-8dd9-6e781c1fd1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d0c4e8-cb95-44c1-8e55-0234631aadd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2.xml><?xml version="1.0" encoding="utf-8"?>
<ds:datastoreItem xmlns:ds="http://schemas.openxmlformats.org/officeDocument/2006/customXml" ds:itemID="{DD265374-10E6-437F-BEDD-8F1838E831E3}">
  <ds:schemaRefs>
    <ds:schemaRef ds:uri="http://purl.org/dc/dcmitype/"/>
    <ds:schemaRef ds:uri="http://schemas.microsoft.com/office/infopath/2007/PartnerControls"/>
    <ds:schemaRef ds:uri="bea8e2f1-ddf1-43bb-8dd9-6e781c1fd173"/>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c7d0c4e8-cb95-44c1-8e55-0234631aadd9"/>
    <ds:schemaRef ds:uri="http://www.w3.org/XML/1998/namespace"/>
  </ds:schemaRefs>
</ds:datastoreItem>
</file>

<file path=customXml/itemProps3.xml><?xml version="1.0" encoding="utf-8"?>
<ds:datastoreItem xmlns:ds="http://schemas.openxmlformats.org/officeDocument/2006/customXml" ds:itemID="{E73FA507-A7F4-4A7E-98F4-4A08D3A2BC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8e2f1-ddf1-43bb-8dd9-6e781c1fd173"/>
    <ds:schemaRef ds:uri="c7d0c4e8-cb95-44c1-8e55-0234631aad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850C31-5E60-40EB-98FE-DC13D1C8F5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26</vt:i4>
      </vt:variant>
    </vt:vector>
  </HeadingPairs>
  <TitlesOfParts>
    <vt:vector size="63" baseType="lpstr">
      <vt:lpstr>Guidance</vt:lpstr>
      <vt:lpstr>List of Records Submitted</vt:lpstr>
      <vt:lpstr>Record -Example</vt:lpstr>
      <vt:lpstr>Data</vt:lpstr>
      <vt:lpstr>LEADER</vt:lpstr>
      <vt:lpstr>Project Details</vt:lpstr>
      <vt:lpstr>Record 1</vt:lpstr>
      <vt:lpstr>Record 2</vt:lpstr>
      <vt:lpstr>Record 3</vt:lpstr>
      <vt:lpstr>Record 4</vt:lpstr>
      <vt:lpstr>Record 5</vt:lpstr>
      <vt:lpstr>Record 6</vt:lpstr>
      <vt:lpstr>Record 7</vt:lpstr>
      <vt:lpstr>Record 8</vt:lpstr>
      <vt:lpstr>Record 9</vt:lpstr>
      <vt:lpstr>Record 10</vt:lpstr>
      <vt:lpstr>Record 11</vt:lpstr>
      <vt:lpstr>Record 12</vt:lpstr>
      <vt:lpstr>Record 13</vt:lpstr>
      <vt:lpstr>Record 14</vt:lpstr>
      <vt:lpstr>Record 15</vt:lpstr>
      <vt:lpstr>Record 16</vt:lpstr>
      <vt:lpstr>Record 17</vt:lpstr>
      <vt:lpstr>Record 18</vt:lpstr>
      <vt:lpstr>Record 19</vt:lpstr>
      <vt:lpstr>Record 20</vt:lpstr>
      <vt:lpstr>Record 21</vt:lpstr>
      <vt:lpstr>Record 22</vt:lpstr>
      <vt:lpstr>Record 23</vt:lpstr>
      <vt:lpstr>Record 24</vt:lpstr>
      <vt:lpstr>Record 25</vt:lpstr>
      <vt:lpstr>Record 26</vt:lpstr>
      <vt:lpstr>Record 27</vt:lpstr>
      <vt:lpstr>Record 28</vt:lpstr>
      <vt:lpstr>Record 29</vt:lpstr>
      <vt:lpstr>Record 30</vt:lpstr>
      <vt:lpstr>Register</vt:lpstr>
      <vt:lpstr>Opt1_</vt:lpstr>
      <vt:lpstr>Opt10_</vt:lpstr>
      <vt:lpstr>Opt11_</vt:lpstr>
      <vt:lpstr>Opt12_</vt:lpstr>
      <vt:lpstr>opt13_</vt:lpstr>
      <vt:lpstr>opt14_</vt:lpstr>
      <vt:lpstr>opt15_</vt:lpstr>
      <vt:lpstr>opt16_</vt:lpstr>
      <vt:lpstr>opt17_</vt:lpstr>
      <vt:lpstr>opt18_</vt:lpstr>
      <vt:lpstr>opt19_</vt:lpstr>
      <vt:lpstr>Opt2_</vt:lpstr>
      <vt:lpstr>opt20_</vt:lpstr>
      <vt:lpstr>opt21_</vt:lpstr>
      <vt:lpstr>opt22_</vt:lpstr>
      <vt:lpstr>opt23_</vt:lpstr>
      <vt:lpstr>opt24_</vt:lpstr>
      <vt:lpstr>opt25_</vt:lpstr>
      <vt:lpstr>opt26_</vt:lpstr>
      <vt:lpstr>Opt3_</vt:lpstr>
      <vt:lpstr>Opt4_</vt:lpstr>
      <vt:lpstr>Opt5_</vt:lpstr>
      <vt:lpstr>Opt6_</vt:lpstr>
      <vt:lpstr>Opt7_</vt:lpstr>
      <vt:lpstr>Opt8_</vt:lpstr>
      <vt:lpstr>Opt9_</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Elaine (ESNR-ERA-Rural Payments Wales)</dc:creator>
  <cp:lastModifiedBy>MorganO1</cp:lastModifiedBy>
  <dcterms:created xsi:type="dcterms:W3CDTF">2021-11-29T18:54:46Z</dcterms:created>
  <dcterms:modified xsi:type="dcterms:W3CDTF">2022-07-20T10:48:00Z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0x0101009635F2668BD12043972266CC600EA70D</vt:lpwstr>
  </property>
  <property fmtid="{D5CDD505-2E9C-101B-9397-08002B2CF9AE}" pid="3" name="Objective-Id">
    <vt:lpwstr>A37620944</vt:lpwstr>
  </property>
  <property fmtid="{D5CDD505-2E9C-101B-9397-08002B2CF9AE}" pid="4" name="Objective-Title">
    <vt:lpwstr>RDP Business Process - Annex 4 - RDP Business Process - Competitive Tendering Record - New Format Items over £5000 - ENGLISH</vt:lpwstr>
  </property>
  <property fmtid="{D5CDD505-2E9C-101B-9397-08002B2CF9AE}" pid="5" name="Objective-Description">
    <vt:lpwstr/>
  </property>
  <property fmtid="{D5CDD505-2E9C-101B-9397-08002B2CF9AE}" pid="6" name="Objective-CreationStamp">
    <vt:filetime>2021-11-30T08:12:01Z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2022-07-20T08:41:57Z</vt:filetime>
  </property>
  <property fmtid="{D5CDD505-2E9C-101B-9397-08002B2CF9AE}" pid="10" name="Objective-ModificationStamp">
    <vt:filetime>2022-07-20T08:42:14Z</vt:filetime>
  </property>
  <property fmtid="{D5CDD505-2E9C-101B-9397-08002B2CF9AE}" pid="11" name="Objective-Owner">
    <vt:lpwstr>Jones, Elaine (CCRA - ERA - Rural Payments Wales)</vt:lpwstr>
  </property>
  <property fmtid="{D5CDD505-2E9C-101B-9397-08002B2CF9AE}" pid="12" name="Objective-Path">
    <vt:lpwstr>Objective Global Folder:Business File Plan:WG Organisational Groups:NEW - Post April 2022 - Climate Change &amp; Rural Affairs:Climate Change &amp; Rural Affairs (CCRA) - Rural Payments Wales:1 - Save:Rural Payments Wales:SMU - Actual Files:Scheme Management Unit:Rural Programmes - 2014-2020:RDP 2014-2020 - Management:Control Plan 2014-2020:Operational Planning - RDP 2014-2020 Development of EC Audit Corrective Actions Business Process - Food Fisheries &amp; Market Development Division - Scheme Management Unit:OPS - EC Audit Corrective Actions - 2022/07 BAU Additional Guidance - Adding new record £500-5000 - Development</vt:lpwstr>
  </property>
  <property fmtid="{D5CDD505-2E9C-101B-9397-08002B2CF9AE}" pid="13" name="Objective-Parent">
    <vt:lpwstr>OPS - EC Audit Corrective Actions - 2022/07 BAU Additional Guidance - Adding new record £500-5000 - Development</vt:lpwstr>
  </property>
  <property fmtid="{D5CDD505-2E9C-101B-9397-08002B2CF9AE}" pid="14" name="Objective-State">
    <vt:lpwstr>Published</vt:lpwstr>
  </property>
  <property fmtid="{D5CDD505-2E9C-101B-9397-08002B2CF9AE}" pid="15" name="Objective-VersionId">
    <vt:lpwstr>vA79486354</vt:lpwstr>
  </property>
  <property fmtid="{D5CDD505-2E9C-101B-9397-08002B2CF9AE}" pid="16" name="Objective-Version">
    <vt:lpwstr>22.0</vt:lpwstr>
  </property>
  <property fmtid="{D5CDD505-2E9C-101B-9397-08002B2CF9AE}" pid="17" name="Objective-VersionNumber">
    <vt:r8>22</vt:r8>
  </property>
  <property fmtid="{D5CDD505-2E9C-101B-9397-08002B2CF9AE}" pid="18" name="Objective-VersionComment">
    <vt:lpwstr>Updated for new record 500-5000 items</vt:lpwstr>
  </property>
  <property fmtid="{D5CDD505-2E9C-101B-9397-08002B2CF9AE}" pid="19" name="Objective-FileNumber">
    <vt:lpwstr>qA1485841</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Date Acquired">
    <vt:filetime>2021-11-29T23:00:00Z</vt:filetime>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