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WebSite\Environment&amp;Countryside\2021-2022 MFS\"/>
    </mc:Choice>
  </mc:AlternateContent>
  <bookViews>
    <workbookView xWindow="0" yWindow="0" windowWidth="19200" windowHeight="6100"/>
  </bookViews>
  <sheets>
    <sheet name="Overview" sheetId="13" r:id="rId1"/>
    <sheet name="1.1 Slurry (Excluding Pig)" sheetId="1" r:id="rId2"/>
    <sheet name="1.2 &amp; 1.3 Additional water" sheetId="9" r:id="rId3"/>
    <sheet name="1.5 Pig Slurry " sheetId="3" r:id="rId4"/>
    <sheet name="1.6 Slurry Storage capacity" sheetId="14" r:id="rId5"/>
    <sheet name="1.7 Poultry Manure" sheetId="15" r:id="rId6"/>
    <sheet name="2.1 N capacity of holding" sheetId="4" r:id="rId7"/>
    <sheet name="2.2 Total N Produced " sheetId="2" r:id="rId8"/>
    <sheet name="2.3 Imported Livestock Manure" sheetId="5" r:id="rId9"/>
    <sheet name="2.4 Exported Livestock Manure" sheetId="6" r:id="rId10"/>
    <sheet name="3.1 Spreading Nitrogen fertils" sheetId="10" r:id="rId11"/>
    <sheet name="3.2 Plan for available nitrogen" sheetId="7" r:id="rId12"/>
    <sheet name="3.3 Plan for manufactured N" sheetId="8" r:id="rId13"/>
    <sheet name="3.4 Record of acutal N fertilis" sheetId="11" r:id="rId14"/>
    <sheet name="4.1 Nmax clac for a crop" sheetId="12" r:id="rId1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9" i="7" l="1"/>
  <c r="M10" i="7"/>
  <c r="M11" i="7"/>
  <c r="M12" i="7"/>
  <c r="M13" i="7"/>
  <c r="M14" i="7"/>
  <c r="M15" i="7"/>
  <c r="M16" i="7"/>
  <c r="M17" i="7"/>
  <c r="M18" i="7"/>
  <c r="M19" i="7"/>
  <c r="M20" i="7"/>
  <c r="M21" i="7"/>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3" i="7"/>
  <c r="M64" i="7"/>
  <c r="M65" i="7"/>
  <c r="M66" i="7"/>
  <c r="M67" i="7"/>
  <c r="M68" i="7"/>
  <c r="M69" i="7"/>
  <c r="M70" i="7"/>
  <c r="M71" i="7"/>
  <c r="M72" i="7"/>
  <c r="M73" i="7"/>
  <c r="M74" i="7"/>
  <c r="M75" i="7"/>
  <c r="M76" i="7"/>
  <c r="M77" i="7"/>
  <c r="M78" i="7"/>
  <c r="M79" i="7"/>
  <c r="M80" i="7"/>
  <c r="M81" i="7"/>
  <c r="M82" i="7"/>
  <c r="M83" i="7"/>
  <c r="M84" i="7"/>
  <c r="M85" i="7"/>
  <c r="M86" i="7"/>
  <c r="M87" i="7"/>
  <c r="M88" i="7"/>
  <c r="M89" i="7"/>
  <c r="M90" i="7"/>
  <c r="M91" i="7"/>
  <c r="M92" i="7"/>
  <c r="M93" i="7"/>
  <c r="M94" i="7"/>
  <c r="M95" i="7"/>
  <c r="M96" i="7"/>
  <c r="M97" i="7"/>
  <c r="M98" i="7"/>
  <c r="M99" i="7"/>
  <c r="M100" i="7"/>
  <c r="M101" i="7"/>
  <c r="M102" i="7"/>
  <c r="M103" i="7"/>
  <c r="M8" i="7"/>
  <c r="H9" i="7"/>
  <c r="J9" i="7"/>
  <c r="H10" i="7"/>
  <c r="J10" i="7"/>
  <c r="H11" i="7"/>
  <c r="J11" i="7"/>
  <c r="H12" i="7"/>
  <c r="J12" i="7"/>
  <c r="H13" i="7"/>
  <c r="J13" i="7"/>
  <c r="H14" i="7"/>
  <c r="J14" i="7"/>
  <c r="H15" i="7"/>
  <c r="J15" i="7"/>
  <c r="H16" i="7"/>
  <c r="J16" i="7"/>
  <c r="H17" i="7"/>
  <c r="J17" i="7"/>
  <c r="H18" i="7"/>
  <c r="J18" i="7"/>
  <c r="H19" i="7"/>
  <c r="J19" i="7"/>
  <c r="H20" i="7"/>
  <c r="J20" i="7"/>
  <c r="H21" i="7"/>
  <c r="J21" i="7"/>
  <c r="H22" i="7"/>
  <c r="J22" i="7"/>
  <c r="H23" i="7"/>
  <c r="J23" i="7"/>
  <c r="H24" i="7"/>
  <c r="J24" i="7"/>
  <c r="H25" i="7"/>
  <c r="J25" i="7"/>
  <c r="H26" i="7"/>
  <c r="J26" i="7"/>
  <c r="H27" i="7"/>
  <c r="J27" i="7"/>
  <c r="H28" i="7"/>
  <c r="J28" i="7"/>
  <c r="H29" i="7"/>
  <c r="J29" i="7"/>
  <c r="H30" i="7"/>
  <c r="J30" i="7"/>
  <c r="H31" i="7"/>
  <c r="J31" i="7"/>
  <c r="H32" i="7"/>
  <c r="J32" i="7"/>
  <c r="H33" i="7"/>
  <c r="J33" i="7"/>
  <c r="H34" i="7"/>
  <c r="J34" i="7"/>
  <c r="H35" i="7"/>
  <c r="J35" i="7"/>
  <c r="H36" i="7"/>
  <c r="J36" i="7"/>
  <c r="H37" i="7"/>
  <c r="J37" i="7"/>
  <c r="H38" i="7"/>
  <c r="J38" i="7"/>
  <c r="H39" i="7"/>
  <c r="J39" i="7"/>
  <c r="H40" i="7"/>
  <c r="J40" i="7"/>
  <c r="H41" i="7"/>
  <c r="J41" i="7"/>
  <c r="H42" i="7"/>
  <c r="J42" i="7"/>
  <c r="H43" i="7"/>
  <c r="J43" i="7"/>
  <c r="H44" i="7"/>
  <c r="J44" i="7"/>
  <c r="H45" i="7"/>
  <c r="J45" i="7"/>
  <c r="H46" i="7"/>
  <c r="J46" i="7"/>
  <c r="H47" i="7"/>
  <c r="J47" i="7"/>
  <c r="H48" i="7"/>
  <c r="J48" i="7"/>
  <c r="H49" i="7"/>
  <c r="J49" i="7"/>
  <c r="H50" i="7"/>
  <c r="J50" i="7"/>
  <c r="H51" i="7"/>
  <c r="J51" i="7"/>
  <c r="H52" i="7"/>
  <c r="J52" i="7"/>
  <c r="H53" i="7"/>
  <c r="J53" i="7"/>
  <c r="H54" i="7"/>
  <c r="J54" i="7"/>
  <c r="H55" i="7"/>
  <c r="J55" i="7"/>
  <c r="H56" i="7"/>
  <c r="J56" i="7"/>
  <c r="H57" i="7"/>
  <c r="J57" i="7"/>
  <c r="H58" i="7"/>
  <c r="J58" i="7"/>
  <c r="H59" i="7"/>
  <c r="J59" i="7"/>
  <c r="H60" i="7"/>
  <c r="J60" i="7"/>
  <c r="H61" i="7"/>
  <c r="J61" i="7"/>
  <c r="H62" i="7"/>
  <c r="J62" i="7"/>
  <c r="H63" i="7"/>
  <c r="J63" i="7"/>
  <c r="H64" i="7"/>
  <c r="J64" i="7"/>
  <c r="H65" i="7"/>
  <c r="J65" i="7"/>
  <c r="H66" i="7"/>
  <c r="J66" i="7"/>
  <c r="H67" i="7"/>
  <c r="J67" i="7"/>
  <c r="H68" i="7"/>
  <c r="J68" i="7"/>
  <c r="H69" i="7"/>
  <c r="J69" i="7"/>
  <c r="H70" i="7"/>
  <c r="J70" i="7"/>
  <c r="H71" i="7"/>
  <c r="J71" i="7"/>
  <c r="H72" i="7"/>
  <c r="J72" i="7"/>
  <c r="H73" i="7"/>
  <c r="J73" i="7"/>
  <c r="H74" i="7"/>
  <c r="J74" i="7"/>
  <c r="H75" i="7"/>
  <c r="J75" i="7"/>
  <c r="H76" i="7"/>
  <c r="J76" i="7"/>
  <c r="H77" i="7"/>
  <c r="J77" i="7"/>
  <c r="H78" i="7"/>
  <c r="J78" i="7"/>
  <c r="H79" i="7"/>
  <c r="J79" i="7"/>
  <c r="H80" i="7"/>
  <c r="J80" i="7"/>
  <c r="H81" i="7"/>
  <c r="J81" i="7"/>
  <c r="H82" i="7"/>
  <c r="J82" i="7"/>
  <c r="H83" i="7"/>
  <c r="J83" i="7"/>
  <c r="H84" i="7"/>
  <c r="J84" i="7"/>
  <c r="H85" i="7"/>
  <c r="J85" i="7"/>
  <c r="H86" i="7"/>
  <c r="J86" i="7"/>
  <c r="H87" i="7"/>
  <c r="J87" i="7"/>
  <c r="H88" i="7"/>
  <c r="J88" i="7"/>
  <c r="H89" i="7"/>
  <c r="J89" i="7"/>
  <c r="H90" i="7"/>
  <c r="J90" i="7"/>
  <c r="H91" i="7"/>
  <c r="J91" i="7"/>
  <c r="H92" i="7"/>
  <c r="J92" i="7"/>
  <c r="H93" i="7"/>
  <c r="J93" i="7"/>
  <c r="H94" i="7"/>
  <c r="J94" i="7"/>
  <c r="H95" i="7"/>
  <c r="J95" i="7"/>
  <c r="H96" i="7"/>
  <c r="J96" i="7"/>
  <c r="H97" i="7"/>
  <c r="J97" i="7"/>
  <c r="H98" i="7"/>
  <c r="J98" i="7"/>
  <c r="H99" i="7"/>
  <c r="J99" i="7"/>
  <c r="H100" i="7"/>
  <c r="J100" i="7"/>
  <c r="H101" i="7"/>
  <c r="J101" i="7"/>
  <c r="H102" i="7"/>
  <c r="J102" i="7"/>
  <c r="H103" i="7"/>
  <c r="J103" i="7"/>
  <c r="J8" i="7"/>
  <c r="H8" i="7"/>
  <c r="L8" i="7" s="1"/>
  <c r="I8" i="15"/>
  <c r="J8" i="15" s="1"/>
  <c r="G5" i="15"/>
  <c r="I5" i="15" s="1"/>
  <c r="J5" i="15" s="1"/>
  <c r="G6" i="15"/>
  <c r="I6" i="15" s="1"/>
  <c r="J6" i="15" s="1"/>
  <c r="G7" i="15"/>
  <c r="I7" i="15" s="1"/>
  <c r="J7" i="15" s="1"/>
  <c r="G8" i="15"/>
  <c r="G9" i="15"/>
  <c r="I9" i="15" s="1"/>
  <c r="J9" i="15" s="1"/>
  <c r="G10" i="15"/>
  <c r="I10" i="15" s="1"/>
  <c r="J10" i="15" s="1"/>
  <c r="G11" i="15"/>
  <c r="I11" i="15" s="1"/>
  <c r="J11" i="15" s="1"/>
  <c r="G12" i="15"/>
  <c r="I12" i="15" s="1"/>
  <c r="J12" i="15" s="1"/>
  <c r="G4" i="15"/>
  <c r="I4" i="15" s="1"/>
  <c r="C15" i="9"/>
  <c r="J4" i="15" l="1"/>
  <c r="J14" i="15"/>
  <c r="J15" i="15"/>
  <c r="L9" i="7"/>
  <c r="E5" i="12"/>
  <c r="F5" i="12" s="1"/>
  <c r="E6" i="12"/>
  <c r="F6" i="12" s="1"/>
  <c r="E7" i="12"/>
  <c r="F7" i="12" s="1"/>
  <c r="F22" i="2" l="1"/>
  <c r="F23" i="2"/>
  <c r="F24" i="2"/>
  <c r="F21" i="2"/>
  <c r="E8" i="12" l="1"/>
  <c r="F8" i="12" s="1"/>
  <c r="E9" i="12"/>
  <c r="F9" i="12" s="1"/>
  <c r="E10" i="12"/>
  <c r="F10" i="12" s="1"/>
  <c r="E11" i="12"/>
  <c r="F11" i="12" s="1"/>
  <c r="E12" i="12"/>
  <c r="F12" i="12" s="1"/>
  <c r="E13" i="12"/>
  <c r="E14" i="12"/>
  <c r="E15" i="12"/>
  <c r="F15" i="12" s="1"/>
  <c r="E16" i="12"/>
  <c r="F16" i="12" s="1"/>
  <c r="E17" i="12"/>
  <c r="F17" i="12" s="1"/>
  <c r="E18" i="12"/>
  <c r="F18" i="12" s="1"/>
  <c r="E19" i="12"/>
  <c r="F19" i="12" s="1"/>
  <c r="E20" i="12"/>
  <c r="F20" i="12" s="1"/>
  <c r="E21" i="12"/>
  <c r="F21" i="12" s="1"/>
  <c r="E22" i="12"/>
  <c r="F22" i="12" s="1"/>
  <c r="E23" i="12"/>
  <c r="F23" i="12" s="1"/>
  <c r="E24" i="12"/>
  <c r="F24" i="12" s="1"/>
  <c r="E25" i="12"/>
  <c r="F25" i="12" s="1"/>
  <c r="E26" i="12"/>
  <c r="F26" i="12" s="1"/>
  <c r="E27" i="12"/>
  <c r="F27" i="12" s="1"/>
  <c r="E28" i="12"/>
  <c r="F28" i="12" s="1"/>
  <c r="E29" i="12"/>
  <c r="F29" i="12" s="1"/>
  <c r="E30" i="12"/>
  <c r="F30" i="12" s="1"/>
  <c r="E31" i="12"/>
  <c r="F31" i="12" s="1"/>
  <c r="E32" i="12"/>
  <c r="F32" i="12" s="1"/>
  <c r="E33" i="12"/>
  <c r="F33" i="12" s="1"/>
  <c r="E34" i="12"/>
  <c r="F34" i="12" s="1"/>
  <c r="E35" i="12"/>
  <c r="F35" i="12" s="1"/>
  <c r="E36" i="12"/>
  <c r="F36" i="12" s="1"/>
  <c r="E37" i="12"/>
  <c r="F37" i="12" s="1"/>
  <c r="E38" i="12"/>
  <c r="F38" i="12" s="1"/>
  <c r="E39" i="12"/>
  <c r="F39" i="12" s="1"/>
  <c r="E40" i="12"/>
  <c r="F40" i="12" s="1"/>
  <c r="E41" i="12"/>
  <c r="F41" i="12" s="1"/>
  <c r="E42" i="12"/>
  <c r="E43" i="12"/>
  <c r="F43" i="12" s="1"/>
  <c r="E44" i="12"/>
  <c r="E45" i="12"/>
  <c r="F45" i="12" s="1"/>
  <c r="E46" i="12"/>
  <c r="F46" i="12" s="1"/>
  <c r="E47" i="12"/>
  <c r="F47" i="12" s="1"/>
  <c r="E48" i="12"/>
  <c r="F48" i="12" s="1"/>
  <c r="E49" i="12"/>
  <c r="F49" i="12" s="1"/>
  <c r="E50" i="12"/>
  <c r="F50" i="12" s="1"/>
  <c r="E51" i="12"/>
  <c r="F51" i="12" s="1"/>
  <c r="E52" i="12"/>
  <c r="F52" i="12" s="1"/>
  <c r="E53" i="12"/>
  <c r="F53" i="12" s="1"/>
  <c r="E54" i="12"/>
  <c r="F54" i="12" s="1"/>
  <c r="E55" i="12"/>
  <c r="F55" i="12" s="1"/>
  <c r="E56" i="12"/>
  <c r="F56" i="12" s="1"/>
  <c r="E57" i="12"/>
  <c r="F57" i="12" s="1"/>
  <c r="E58" i="12"/>
  <c r="F58" i="12" s="1"/>
  <c r="E59" i="12"/>
  <c r="F59" i="12" s="1"/>
  <c r="E60" i="12"/>
  <c r="F60" i="12" s="1"/>
  <c r="E61" i="12"/>
  <c r="F61" i="12" s="1"/>
  <c r="E62" i="12"/>
  <c r="F62" i="12" s="1"/>
  <c r="E63" i="12"/>
  <c r="F63" i="12" s="1"/>
  <c r="E64" i="12"/>
  <c r="F64" i="12" s="1"/>
  <c r="E65" i="12"/>
  <c r="F65" i="12" s="1"/>
  <c r="E66" i="12"/>
  <c r="F66" i="12" s="1"/>
  <c r="E67" i="12"/>
  <c r="F67" i="12" s="1"/>
  <c r="E68" i="12"/>
  <c r="F68" i="12" s="1"/>
  <c r="E69" i="12"/>
  <c r="F69" i="12" s="1"/>
  <c r="E70" i="12"/>
  <c r="F70" i="12" s="1"/>
  <c r="E71" i="12"/>
  <c r="F71" i="12" s="1"/>
  <c r="E72" i="12"/>
  <c r="F72" i="12" s="1"/>
  <c r="E73" i="12"/>
  <c r="F73" i="12" s="1"/>
  <c r="E74" i="12"/>
  <c r="F74" i="12" s="1"/>
  <c r="E75" i="12"/>
  <c r="F75" i="12" s="1"/>
  <c r="E76" i="12"/>
  <c r="F76" i="12" s="1"/>
  <c r="E77" i="12"/>
  <c r="F77" i="12" s="1"/>
  <c r="E78" i="12"/>
  <c r="F78" i="12" s="1"/>
  <c r="E79" i="12"/>
  <c r="F79" i="12" s="1"/>
  <c r="E80" i="12"/>
  <c r="F80" i="12" s="1"/>
  <c r="E81" i="12"/>
  <c r="F81" i="12" s="1"/>
  <c r="E82" i="12"/>
  <c r="F82" i="12" s="1"/>
  <c r="E83" i="12"/>
  <c r="F83" i="12" s="1"/>
  <c r="E84" i="12"/>
  <c r="F84" i="12" s="1"/>
  <c r="E85" i="12"/>
  <c r="F85" i="12" s="1"/>
  <c r="E86" i="12"/>
  <c r="F86" i="12" s="1"/>
  <c r="E87" i="12"/>
  <c r="F87" i="12" s="1"/>
  <c r="E88" i="12"/>
  <c r="F88" i="12" s="1"/>
  <c r="E89" i="12"/>
  <c r="F89" i="12" s="1"/>
  <c r="E90" i="12"/>
  <c r="F90" i="12" s="1"/>
  <c r="E91" i="12"/>
  <c r="F91" i="12" s="1"/>
  <c r="E92" i="12"/>
  <c r="F92" i="12" s="1"/>
  <c r="E93" i="12"/>
  <c r="F93" i="12" s="1"/>
  <c r="E94" i="12"/>
  <c r="F94" i="12" s="1"/>
  <c r="E95" i="12"/>
  <c r="F95" i="12" s="1"/>
  <c r="E96" i="12"/>
  <c r="F96" i="12" s="1"/>
  <c r="E97" i="12"/>
  <c r="F97" i="12" s="1"/>
  <c r="E98" i="12"/>
  <c r="F98" i="12" s="1"/>
  <c r="E99" i="12"/>
  <c r="F99" i="12" s="1"/>
  <c r="E100" i="12"/>
  <c r="F100" i="12" s="1"/>
  <c r="F13" i="12"/>
  <c r="F14" i="12"/>
  <c r="F42" i="12"/>
  <c r="F44" i="12"/>
  <c r="D5" i="5"/>
  <c r="D6" i="5"/>
  <c r="D7" i="5"/>
  <c r="D8" i="5"/>
  <c r="D9" i="5"/>
  <c r="D10" i="5"/>
  <c r="D11" i="5"/>
  <c r="D12" i="5"/>
  <c r="D13" i="5"/>
  <c r="D14" i="5"/>
  <c r="D15" i="5"/>
  <c r="D16" i="5"/>
  <c r="D17" i="5"/>
  <c r="D18" i="5"/>
  <c r="D19" i="5"/>
  <c r="D20" i="5"/>
  <c r="D21" i="5"/>
  <c r="D22" i="5"/>
  <c r="D23" i="5"/>
  <c r="D24" i="5"/>
  <c r="D25" i="5"/>
  <c r="D26" i="5"/>
  <c r="D27" i="5"/>
  <c r="D28" i="5"/>
  <c r="D29" i="5"/>
  <c r="D30" i="5"/>
  <c r="D31" i="5"/>
  <c r="D4" i="5"/>
  <c r="L10" i="7"/>
  <c r="L18" i="7"/>
  <c r="L74" i="7"/>
  <c r="L82" i="7"/>
  <c r="L11" i="7"/>
  <c r="L12" i="7"/>
  <c r="L13" i="7"/>
  <c r="L14" i="7"/>
  <c r="L15" i="7"/>
  <c r="L16" i="7"/>
  <c r="L17" i="7"/>
  <c r="L19" i="7"/>
  <c r="L20" i="7"/>
  <c r="L21" i="7"/>
  <c r="L22" i="7"/>
  <c r="L23" i="7"/>
  <c r="L24" i="7"/>
  <c r="L25" i="7"/>
  <c r="L26" i="7"/>
  <c r="L27" i="7"/>
  <c r="L28" i="7"/>
  <c r="L29"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L72" i="7"/>
  <c r="L73" i="7"/>
  <c r="L75" i="7"/>
  <c r="L76" i="7"/>
  <c r="L77" i="7"/>
  <c r="L78" i="7"/>
  <c r="L79" i="7"/>
  <c r="L80" i="7"/>
  <c r="L81" i="7"/>
  <c r="L83" i="7"/>
  <c r="L84" i="7"/>
  <c r="L85" i="7"/>
  <c r="L86" i="7"/>
  <c r="L87" i="7"/>
  <c r="L88" i="7"/>
  <c r="L89" i="7"/>
  <c r="L90" i="7"/>
  <c r="L91" i="7"/>
  <c r="L92" i="7"/>
  <c r="L93" i="7"/>
  <c r="L94" i="7"/>
  <c r="L95" i="7"/>
  <c r="L96" i="7"/>
  <c r="L97" i="7"/>
  <c r="L98" i="7"/>
  <c r="L99" i="7"/>
  <c r="L100" i="7"/>
  <c r="L101" i="7"/>
  <c r="L102" i="7"/>
  <c r="L103" i="7"/>
  <c r="I6" i="12"/>
  <c r="I7" i="12"/>
  <c r="I8" i="12"/>
  <c r="I9" i="12"/>
  <c r="I10" i="12"/>
  <c r="I11"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I37" i="12"/>
  <c r="I38" i="12"/>
  <c r="I39" i="12"/>
  <c r="I40" i="12"/>
  <c r="I41" i="12"/>
  <c r="I42" i="12"/>
  <c r="I43" i="12"/>
  <c r="I44" i="12"/>
  <c r="I45" i="12"/>
  <c r="I46" i="12"/>
  <c r="I47" i="12"/>
  <c r="I48" i="12"/>
  <c r="I49" i="12"/>
  <c r="I50" i="12"/>
  <c r="I51" i="12"/>
  <c r="I52" i="12"/>
  <c r="I53" i="12"/>
  <c r="I54" i="12"/>
  <c r="I55" i="12"/>
  <c r="I56" i="12"/>
  <c r="I57" i="12"/>
  <c r="I58" i="12"/>
  <c r="I59" i="12"/>
  <c r="I60" i="12"/>
  <c r="I61" i="12"/>
  <c r="I62" i="12"/>
  <c r="I63" i="12"/>
  <c r="I64" i="12"/>
  <c r="I65" i="12"/>
  <c r="I66" i="12"/>
  <c r="I67" i="12"/>
  <c r="I68" i="12"/>
  <c r="I69" i="12"/>
  <c r="I70" i="12"/>
  <c r="I71" i="12"/>
  <c r="I72" i="12"/>
  <c r="I73" i="12"/>
  <c r="I74" i="12"/>
  <c r="I75" i="12"/>
  <c r="I76" i="12"/>
  <c r="I77" i="12"/>
  <c r="I78" i="12"/>
  <c r="I79" i="12"/>
  <c r="I80" i="12"/>
  <c r="I81" i="12"/>
  <c r="I82" i="12"/>
  <c r="I83" i="12"/>
  <c r="I84" i="12"/>
  <c r="I85" i="12"/>
  <c r="I86" i="12"/>
  <c r="I87" i="12"/>
  <c r="I88" i="12"/>
  <c r="I89" i="12"/>
  <c r="I90" i="12"/>
  <c r="I91" i="12"/>
  <c r="I92" i="12"/>
  <c r="I93" i="12"/>
  <c r="I94" i="12"/>
  <c r="I95" i="12"/>
  <c r="I96" i="12"/>
  <c r="I97" i="12"/>
  <c r="I98" i="12"/>
  <c r="I99" i="12"/>
  <c r="I100" i="12"/>
  <c r="I5" i="12"/>
  <c r="J6" i="12"/>
  <c r="J7" i="12"/>
  <c r="J8" i="12"/>
  <c r="J9" i="12"/>
  <c r="J10" i="12"/>
  <c r="J11" i="12"/>
  <c r="J12" i="12"/>
  <c r="J13" i="12"/>
  <c r="J14" i="12"/>
  <c r="J15" i="12"/>
  <c r="J16" i="12"/>
  <c r="J17" i="12"/>
  <c r="J18" i="12"/>
  <c r="K18" i="12" s="1"/>
  <c r="M18" i="12" s="1"/>
  <c r="J19" i="12"/>
  <c r="J20" i="12"/>
  <c r="J21" i="12"/>
  <c r="K21" i="12" s="1"/>
  <c r="M21" i="12" s="1"/>
  <c r="J22" i="12"/>
  <c r="J23" i="12"/>
  <c r="K23" i="12" s="1"/>
  <c r="M23" i="12" s="1"/>
  <c r="J24" i="12"/>
  <c r="J25" i="12"/>
  <c r="J26" i="12"/>
  <c r="K26" i="12" s="1"/>
  <c r="M26" i="12" s="1"/>
  <c r="J27" i="12"/>
  <c r="J28" i="12"/>
  <c r="J29" i="12"/>
  <c r="J30" i="12"/>
  <c r="J31" i="12"/>
  <c r="K31" i="12" s="1"/>
  <c r="M31" i="12" s="1"/>
  <c r="J32" i="12"/>
  <c r="J33" i="12"/>
  <c r="J34" i="12"/>
  <c r="K34" i="12" s="1"/>
  <c r="M34" i="12" s="1"/>
  <c r="J35" i="12"/>
  <c r="J36" i="12"/>
  <c r="J37" i="12"/>
  <c r="J38" i="12"/>
  <c r="J39" i="12"/>
  <c r="K39" i="12" s="1"/>
  <c r="M39" i="12" s="1"/>
  <c r="J40" i="12"/>
  <c r="J41" i="12"/>
  <c r="J42" i="12"/>
  <c r="K42" i="12" s="1"/>
  <c r="M42" i="12" s="1"/>
  <c r="J43" i="12"/>
  <c r="J44" i="12"/>
  <c r="J45" i="12"/>
  <c r="J46" i="12"/>
  <c r="J47" i="12"/>
  <c r="K47" i="12" s="1"/>
  <c r="M47" i="12" s="1"/>
  <c r="J48" i="12"/>
  <c r="J49" i="12"/>
  <c r="J50" i="12"/>
  <c r="K50" i="12" s="1"/>
  <c r="M50" i="12" s="1"/>
  <c r="J51" i="12"/>
  <c r="J52" i="12"/>
  <c r="J53" i="12"/>
  <c r="J54" i="12"/>
  <c r="J55" i="12"/>
  <c r="K55" i="12" s="1"/>
  <c r="M55" i="12" s="1"/>
  <c r="J56" i="12"/>
  <c r="J57" i="12"/>
  <c r="J58" i="12"/>
  <c r="K58" i="12" s="1"/>
  <c r="M58" i="12" s="1"/>
  <c r="J59" i="12"/>
  <c r="J60" i="12"/>
  <c r="J61" i="12"/>
  <c r="K61" i="12" s="1"/>
  <c r="M61" i="12" s="1"/>
  <c r="J62" i="12"/>
  <c r="J63" i="12"/>
  <c r="K63" i="12" s="1"/>
  <c r="M63" i="12" s="1"/>
  <c r="J64" i="12"/>
  <c r="J65" i="12"/>
  <c r="J66" i="12"/>
  <c r="K66" i="12" s="1"/>
  <c r="M66" i="12" s="1"/>
  <c r="J67" i="12"/>
  <c r="J68" i="12"/>
  <c r="J69" i="12"/>
  <c r="K69" i="12" s="1"/>
  <c r="M69" i="12" s="1"/>
  <c r="J70" i="12"/>
  <c r="J71" i="12"/>
  <c r="K71" i="12" s="1"/>
  <c r="M71" i="12" s="1"/>
  <c r="J72" i="12"/>
  <c r="J73" i="12"/>
  <c r="J74" i="12"/>
  <c r="K74" i="12" s="1"/>
  <c r="M74" i="12" s="1"/>
  <c r="J75" i="12"/>
  <c r="J76" i="12"/>
  <c r="J77" i="12"/>
  <c r="J78" i="12"/>
  <c r="J79" i="12"/>
  <c r="K79" i="12" s="1"/>
  <c r="M79" i="12" s="1"/>
  <c r="J80" i="12"/>
  <c r="J81" i="12"/>
  <c r="J82" i="12"/>
  <c r="K82" i="12" s="1"/>
  <c r="M82" i="12" s="1"/>
  <c r="J83" i="12"/>
  <c r="J84" i="12"/>
  <c r="J85" i="12"/>
  <c r="J86" i="12"/>
  <c r="J87" i="12"/>
  <c r="K87" i="12" s="1"/>
  <c r="M87" i="12" s="1"/>
  <c r="J88" i="12"/>
  <c r="J89" i="12"/>
  <c r="J90" i="12"/>
  <c r="K90" i="12" s="1"/>
  <c r="M90" i="12" s="1"/>
  <c r="J91" i="12"/>
  <c r="J92" i="12"/>
  <c r="J93" i="12"/>
  <c r="J94" i="12"/>
  <c r="J95" i="12"/>
  <c r="K95" i="12" s="1"/>
  <c r="M95" i="12" s="1"/>
  <c r="J96" i="12"/>
  <c r="J97" i="12"/>
  <c r="J98" i="12"/>
  <c r="K98" i="12" s="1"/>
  <c r="M98" i="12" s="1"/>
  <c r="J99" i="12"/>
  <c r="J100" i="12"/>
  <c r="J5" i="12"/>
  <c r="K10" i="12" l="1"/>
  <c r="M10" i="12" s="1"/>
  <c r="N10" i="12" s="1"/>
  <c r="O10" i="12" s="1"/>
  <c r="N82" i="12"/>
  <c r="O82" i="12" s="1"/>
  <c r="N66" i="12"/>
  <c r="O66" i="12" s="1"/>
  <c r="N21" i="12"/>
  <c r="O21" i="12" s="1"/>
  <c r="K53" i="12"/>
  <c r="M53" i="12" s="1"/>
  <c r="N53" i="12" s="1"/>
  <c r="O53" i="12" s="1"/>
  <c r="K45" i="12"/>
  <c r="M45" i="12" s="1"/>
  <c r="N45" i="12" s="1"/>
  <c r="O45" i="12" s="1"/>
  <c r="K13" i="12"/>
  <c r="M13" i="12" s="1"/>
  <c r="N13" i="12" s="1"/>
  <c r="O13" i="12" s="1"/>
  <c r="N98" i="12"/>
  <c r="O98" i="12" s="1"/>
  <c r="K15" i="12"/>
  <c r="M15" i="12" s="1"/>
  <c r="N15" i="12" s="1"/>
  <c r="O15" i="12" s="1"/>
  <c r="N42" i="12"/>
  <c r="O42" i="12" s="1"/>
  <c r="N95" i="12"/>
  <c r="O95" i="12" s="1"/>
  <c r="N87" i="12"/>
  <c r="O87" i="12" s="1"/>
  <c r="N71" i="12"/>
  <c r="O71" i="12" s="1"/>
  <c r="N55" i="12"/>
  <c r="O55" i="12" s="1"/>
  <c r="N47" i="12"/>
  <c r="O47" i="12" s="1"/>
  <c r="N31" i="12"/>
  <c r="O31" i="12" s="1"/>
  <c r="N23" i="12"/>
  <c r="O23" i="12" s="1"/>
  <c r="K93" i="12"/>
  <c r="M93" i="12" s="1"/>
  <c r="N93" i="12" s="1"/>
  <c r="O93" i="12" s="1"/>
  <c r="K85" i="12"/>
  <c r="M85" i="12" s="1"/>
  <c r="N85" i="12" s="1"/>
  <c r="O85" i="12" s="1"/>
  <c r="K77" i="12"/>
  <c r="M77" i="12" s="1"/>
  <c r="N77" i="12" s="1"/>
  <c r="O77" i="12" s="1"/>
  <c r="K37" i="12"/>
  <c r="M37" i="12" s="1"/>
  <c r="N37" i="12" s="1"/>
  <c r="O37" i="12" s="1"/>
  <c r="K29" i="12"/>
  <c r="M29" i="12" s="1"/>
  <c r="N29" i="12" s="1"/>
  <c r="O29" i="12" s="1"/>
  <c r="N61" i="12"/>
  <c r="O61" i="12" s="1"/>
  <c r="N50" i="12"/>
  <c r="O50" i="12" s="1"/>
  <c r="N18" i="12"/>
  <c r="O18" i="12" s="1"/>
  <c r="N79" i="12"/>
  <c r="O79" i="12" s="1"/>
  <c r="N63" i="12"/>
  <c r="O63" i="12" s="1"/>
  <c r="N39" i="12"/>
  <c r="O39" i="12" s="1"/>
  <c r="N90" i="12"/>
  <c r="O90" i="12" s="1"/>
  <c r="N74" i="12"/>
  <c r="O74" i="12" s="1"/>
  <c r="N26" i="12"/>
  <c r="O26" i="12" s="1"/>
  <c r="N58" i="12"/>
  <c r="O58" i="12" s="1"/>
  <c r="K33" i="12"/>
  <c r="M33" i="12" s="1"/>
  <c r="N33" i="12" s="1"/>
  <c r="O33" i="12" s="1"/>
  <c r="N69" i="12"/>
  <c r="O69" i="12" s="1"/>
  <c r="N34" i="12"/>
  <c r="O34" i="12" s="1"/>
  <c r="K7" i="12"/>
  <c r="M7" i="12" s="1"/>
  <c r="N7" i="12" s="1"/>
  <c r="O7" i="12" s="1"/>
  <c r="K81" i="12"/>
  <c r="M81" i="12" s="1"/>
  <c r="N81" i="12" s="1"/>
  <c r="O81" i="12" s="1"/>
  <c r="K49" i="12"/>
  <c r="M49" i="12" s="1"/>
  <c r="N49" i="12" s="1"/>
  <c r="O49" i="12" s="1"/>
  <c r="K80" i="12"/>
  <c r="M80" i="12" s="1"/>
  <c r="N80" i="12" s="1"/>
  <c r="O80" i="12" s="1"/>
  <c r="K94" i="12"/>
  <c r="M94" i="12" s="1"/>
  <c r="N94" i="12" s="1"/>
  <c r="O94" i="12" s="1"/>
  <c r="K86" i="12"/>
  <c r="M86" i="12" s="1"/>
  <c r="N86" i="12" s="1"/>
  <c r="O86" i="12" s="1"/>
  <c r="K78" i="12"/>
  <c r="M78" i="12" s="1"/>
  <c r="N78" i="12" s="1"/>
  <c r="O78" i="12" s="1"/>
  <c r="K70" i="12"/>
  <c r="M70" i="12" s="1"/>
  <c r="N70" i="12" s="1"/>
  <c r="O70" i="12" s="1"/>
  <c r="K62" i="12"/>
  <c r="M62" i="12" s="1"/>
  <c r="N62" i="12" s="1"/>
  <c r="O62" i="12" s="1"/>
  <c r="K54" i="12"/>
  <c r="M54" i="12" s="1"/>
  <c r="N54" i="12" s="1"/>
  <c r="O54" i="12" s="1"/>
  <c r="K46" i="12"/>
  <c r="M46" i="12" s="1"/>
  <c r="N46" i="12" s="1"/>
  <c r="O46" i="12" s="1"/>
  <c r="K38" i="12"/>
  <c r="M38" i="12" s="1"/>
  <c r="N38" i="12" s="1"/>
  <c r="O38" i="12" s="1"/>
  <c r="K30" i="12"/>
  <c r="M30" i="12" s="1"/>
  <c r="N30" i="12" s="1"/>
  <c r="O30" i="12" s="1"/>
  <c r="K22" i="12"/>
  <c r="M22" i="12" s="1"/>
  <c r="N22" i="12" s="1"/>
  <c r="O22" i="12" s="1"/>
  <c r="K14" i="12"/>
  <c r="M14" i="12" s="1"/>
  <c r="N14" i="12" s="1"/>
  <c r="O14" i="12" s="1"/>
  <c r="K6" i="12"/>
  <c r="M6" i="12" s="1"/>
  <c r="N6" i="12" s="1"/>
  <c r="O6" i="12" s="1"/>
  <c r="K89" i="12"/>
  <c r="M89" i="12" s="1"/>
  <c r="N89" i="12" s="1"/>
  <c r="O89" i="12" s="1"/>
  <c r="K41" i="12"/>
  <c r="M41" i="12" s="1"/>
  <c r="N41" i="12" s="1"/>
  <c r="O41" i="12" s="1"/>
  <c r="K72" i="12"/>
  <c r="M72" i="12" s="1"/>
  <c r="N72" i="12" s="1"/>
  <c r="O72" i="12" s="1"/>
  <c r="K57" i="12"/>
  <c r="M57" i="12" s="1"/>
  <c r="N57" i="12" s="1"/>
  <c r="O57" i="12" s="1"/>
  <c r="K96" i="12"/>
  <c r="M96" i="12" s="1"/>
  <c r="N96" i="12" s="1"/>
  <c r="O96" i="12" s="1"/>
  <c r="K56" i="12"/>
  <c r="M56" i="12" s="1"/>
  <c r="N56" i="12" s="1"/>
  <c r="O56" i="12" s="1"/>
  <c r="K100" i="12"/>
  <c r="M100" i="12" s="1"/>
  <c r="N100" i="12" s="1"/>
  <c r="O100" i="12" s="1"/>
  <c r="K92" i="12"/>
  <c r="M92" i="12" s="1"/>
  <c r="N92" i="12" s="1"/>
  <c r="O92" i="12" s="1"/>
  <c r="K84" i="12"/>
  <c r="M84" i="12" s="1"/>
  <c r="N84" i="12" s="1"/>
  <c r="O84" i="12" s="1"/>
  <c r="K76" i="12"/>
  <c r="M76" i="12" s="1"/>
  <c r="N76" i="12" s="1"/>
  <c r="O76" i="12" s="1"/>
  <c r="K68" i="12"/>
  <c r="M68" i="12" s="1"/>
  <c r="N68" i="12" s="1"/>
  <c r="O68" i="12" s="1"/>
  <c r="K60" i="12"/>
  <c r="M60" i="12" s="1"/>
  <c r="N60" i="12" s="1"/>
  <c r="O60" i="12" s="1"/>
  <c r="K52" i="12"/>
  <c r="M52" i="12" s="1"/>
  <c r="N52" i="12" s="1"/>
  <c r="O52" i="12" s="1"/>
  <c r="K44" i="12"/>
  <c r="M44" i="12" s="1"/>
  <c r="N44" i="12" s="1"/>
  <c r="O44" i="12" s="1"/>
  <c r="K36" i="12"/>
  <c r="M36" i="12" s="1"/>
  <c r="N36" i="12" s="1"/>
  <c r="O36" i="12" s="1"/>
  <c r="K28" i="12"/>
  <c r="M28" i="12" s="1"/>
  <c r="N28" i="12" s="1"/>
  <c r="O28" i="12" s="1"/>
  <c r="K20" i="12"/>
  <c r="M20" i="12" s="1"/>
  <c r="N20" i="12" s="1"/>
  <c r="O20" i="12" s="1"/>
  <c r="K12" i="12"/>
  <c r="M12" i="12" s="1"/>
  <c r="N12" i="12" s="1"/>
  <c r="O12" i="12" s="1"/>
  <c r="K73" i="12"/>
  <c r="M73" i="12" s="1"/>
  <c r="N73" i="12" s="1"/>
  <c r="O73" i="12" s="1"/>
  <c r="K64" i="12"/>
  <c r="M64" i="12" s="1"/>
  <c r="N64" i="12" s="1"/>
  <c r="O64" i="12" s="1"/>
  <c r="K99" i="12"/>
  <c r="M99" i="12" s="1"/>
  <c r="N99" i="12" s="1"/>
  <c r="O99" i="12" s="1"/>
  <c r="K91" i="12"/>
  <c r="M91" i="12" s="1"/>
  <c r="N91" i="12" s="1"/>
  <c r="O91" i="12" s="1"/>
  <c r="K83" i="12"/>
  <c r="M83" i="12" s="1"/>
  <c r="N83" i="12" s="1"/>
  <c r="O83" i="12" s="1"/>
  <c r="K75" i="12"/>
  <c r="M75" i="12" s="1"/>
  <c r="N75" i="12" s="1"/>
  <c r="O75" i="12" s="1"/>
  <c r="K67" i="12"/>
  <c r="M67" i="12" s="1"/>
  <c r="N67" i="12" s="1"/>
  <c r="O67" i="12" s="1"/>
  <c r="K59" i="12"/>
  <c r="M59" i="12" s="1"/>
  <c r="N59" i="12" s="1"/>
  <c r="O59" i="12" s="1"/>
  <c r="K51" i="12"/>
  <c r="M51" i="12" s="1"/>
  <c r="N51" i="12" s="1"/>
  <c r="O51" i="12" s="1"/>
  <c r="K43" i="12"/>
  <c r="M43" i="12" s="1"/>
  <c r="N43" i="12" s="1"/>
  <c r="O43" i="12" s="1"/>
  <c r="K35" i="12"/>
  <c r="M35" i="12" s="1"/>
  <c r="N35" i="12" s="1"/>
  <c r="O35" i="12" s="1"/>
  <c r="K27" i="12"/>
  <c r="M27" i="12" s="1"/>
  <c r="N27" i="12" s="1"/>
  <c r="O27" i="12" s="1"/>
  <c r="K19" i="12"/>
  <c r="M19" i="12" s="1"/>
  <c r="N19" i="12" s="1"/>
  <c r="O19" i="12" s="1"/>
  <c r="K11" i="12"/>
  <c r="M11" i="12" s="1"/>
  <c r="N11" i="12" s="1"/>
  <c r="O11" i="12" s="1"/>
  <c r="K25" i="12"/>
  <c r="M25" i="12" s="1"/>
  <c r="N25" i="12" s="1"/>
  <c r="O25" i="12" s="1"/>
  <c r="K17" i="12"/>
  <c r="M17" i="12" s="1"/>
  <c r="N17" i="12" s="1"/>
  <c r="O17" i="12" s="1"/>
  <c r="K9" i="12"/>
  <c r="M9" i="12" s="1"/>
  <c r="N9" i="12" s="1"/>
  <c r="O9" i="12" s="1"/>
  <c r="K97" i="12"/>
  <c r="M97" i="12" s="1"/>
  <c r="N97" i="12" s="1"/>
  <c r="O97" i="12" s="1"/>
  <c r="K65" i="12"/>
  <c r="M65" i="12" s="1"/>
  <c r="N65" i="12" s="1"/>
  <c r="O65" i="12" s="1"/>
  <c r="K88" i="12"/>
  <c r="M88" i="12" s="1"/>
  <c r="N88" i="12" s="1"/>
  <c r="O88" i="12" s="1"/>
  <c r="K48" i="12"/>
  <c r="M48" i="12" s="1"/>
  <c r="N48" i="12" s="1"/>
  <c r="O48" i="12" s="1"/>
  <c r="K40" i="12"/>
  <c r="M40" i="12" s="1"/>
  <c r="N40" i="12" s="1"/>
  <c r="O40" i="12" s="1"/>
  <c r="K32" i="12"/>
  <c r="M32" i="12" s="1"/>
  <c r="N32" i="12" s="1"/>
  <c r="O32" i="12" s="1"/>
  <c r="K24" i="12"/>
  <c r="M24" i="12" s="1"/>
  <c r="N24" i="12" s="1"/>
  <c r="O24" i="12" s="1"/>
  <c r="K16" i="12"/>
  <c r="M16" i="12" s="1"/>
  <c r="N16" i="12" s="1"/>
  <c r="O16" i="12" s="1"/>
  <c r="K8" i="12"/>
  <c r="M8" i="12" s="1"/>
  <c r="N8" i="12" s="1"/>
  <c r="O8" i="12" s="1"/>
  <c r="E12" i="14"/>
  <c r="E17" i="14"/>
  <c r="L6" i="14" l="1"/>
  <c r="K5" i="12"/>
  <c r="M5" i="12" s="1"/>
  <c r="N5" i="12" l="1"/>
  <c r="O5" i="12" s="1"/>
  <c r="C25" i="9"/>
  <c r="D31" i="6" l="1"/>
  <c r="E31" i="6" s="1"/>
  <c r="D30" i="6"/>
  <c r="E30" i="6" s="1"/>
  <c r="D29" i="6"/>
  <c r="E29" i="6" s="1"/>
  <c r="D28" i="6"/>
  <c r="E28" i="6" s="1"/>
  <c r="D27" i="6"/>
  <c r="E27" i="6" s="1"/>
  <c r="D26" i="6"/>
  <c r="E26" i="6" s="1"/>
  <c r="D25" i="6"/>
  <c r="E25" i="6" s="1"/>
  <c r="D24" i="6"/>
  <c r="E24" i="6" s="1"/>
  <c r="D23" i="6"/>
  <c r="E23" i="6" s="1"/>
  <c r="D22" i="6"/>
  <c r="E22" i="6" s="1"/>
  <c r="D21" i="6"/>
  <c r="E21" i="6" s="1"/>
  <c r="D20" i="6"/>
  <c r="E20" i="6" s="1"/>
  <c r="D19" i="6"/>
  <c r="E19" i="6" s="1"/>
  <c r="D18" i="6"/>
  <c r="E18" i="6" s="1"/>
  <c r="D17" i="6"/>
  <c r="E17" i="6" s="1"/>
  <c r="D16" i="6"/>
  <c r="E16" i="6" s="1"/>
  <c r="D15" i="6"/>
  <c r="E15" i="6" s="1"/>
  <c r="D14" i="6"/>
  <c r="E14" i="6" s="1"/>
  <c r="D13" i="6"/>
  <c r="E13" i="6" s="1"/>
  <c r="D12" i="6"/>
  <c r="E12" i="6" s="1"/>
  <c r="D11" i="6"/>
  <c r="E11" i="6" s="1"/>
  <c r="D10" i="6"/>
  <c r="E10" i="6" s="1"/>
  <c r="D9" i="6"/>
  <c r="E9" i="6" s="1"/>
  <c r="D8" i="6"/>
  <c r="E8" i="6" s="1"/>
  <c r="D7" i="6"/>
  <c r="E7" i="6" s="1"/>
  <c r="D6" i="6"/>
  <c r="E6" i="6" s="1"/>
  <c r="D5" i="6"/>
  <c r="E5" i="6" s="1"/>
  <c r="D4" i="6"/>
  <c r="E4" i="6" s="1"/>
  <c r="E31" i="5"/>
  <c r="E29" i="5"/>
  <c r="E28" i="5"/>
  <c r="E27" i="5"/>
  <c r="E26" i="5"/>
  <c r="E25" i="5"/>
  <c r="E24" i="5"/>
  <c r="E23" i="5"/>
  <c r="E22" i="5"/>
  <c r="E21" i="5"/>
  <c r="E20" i="5"/>
  <c r="E19" i="5"/>
  <c r="E18" i="5"/>
  <c r="E17" i="5"/>
  <c r="E16" i="5"/>
  <c r="E15" i="5"/>
  <c r="E14" i="5"/>
  <c r="E13" i="5"/>
  <c r="E12" i="5"/>
  <c r="E11" i="5"/>
  <c r="E9" i="5"/>
  <c r="E10" i="5"/>
  <c r="E8" i="5"/>
  <c r="E7" i="5"/>
  <c r="E30" i="5"/>
  <c r="E6" i="5"/>
  <c r="E5" i="5"/>
  <c r="E4" i="5"/>
  <c r="F3" i="4"/>
  <c r="F7" i="4" s="1"/>
  <c r="H4" i="6" l="1"/>
  <c r="H4" i="5"/>
  <c r="G21" i="3"/>
  <c r="G22" i="3"/>
  <c r="G23" i="3"/>
  <c r="G24" i="3"/>
  <c r="G25" i="3"/>
  <c r="G20" i="3"/>
  <c r="G5" i="3"/>
  <c r="G6" i="3"/>
  <c r="G7" i="3"/>
  <c r="G8" i="3"/>
  <c r="G9" i="3"/>
  <c r="G10" i="3"/>
  <c r="G11" i="3"/>
  <c r="G12" i="3"/>
  <c r="G13" i="3"/>
  <c r="G4" i="3"/>
  <c r="F45" i="2"/>
  <c r="F46" i="2"/>
  <c r="F47" i="2"/>
  <c r="F48" i="2"/>
  <c r="F49" i="2"/>
  <c r="F50" i="2"/>
  <c r="F51" i="2"/>
  <c r="F52" i="2"/>
  <c r="F53" i="2"/>
  <c r="F44" i="2"/>
  <c r="F34" i="2"/>
  <c r="F35" i="2"/>
  <c r="F36" i="2"/>
  <c r="F37" i="2"/>
  <c r="F42" i="2" s="1"/>
  <c r="F38" i="2"/>
  <c r="F39" i="2"/>
  <c r="F40" i="2"/>
  <c r="F41" i="2"/>
  <c r="F33" i="2"/>
  <c r="F31" i="2"/>
  <c r="F28" i="2"/>
  <c r="F29" i="2"/>
  <c r="F30" i="2"/>
  <c r="F27" i="2"/>
  <c r="F25" i="2"/>
  <c r="F6" i="2"/>
  <c r="F7" i="2"/>
  <c r="F8" i="2"/>
  <c r="F9" i="2"/>
  <c r="F10" i="2"/>
  <c r="F11" i="2"/>
  <c r="F12" i="2"/>
  <c r="F13" i="2"/>
  <c r="F14" i="2"/>
  <c r="F15" i="2"/>
  <c r="F16" i="2"/>
  <c r="F17" i="2"/>
  <c r="F18" i="2"/>
  <c r="F5" i="2"/>
  <c r="G26" i="3" l="1"/>
  <c r="D31" i="3" s="1"/>
  <c r="F54" i="2"/>
  <c r="F19" i="2"/>
  <c r="G14" i="3"/>
  <c r="G32" i="1"/>
  <c r="G33" i="1"/>
  <c r="G34" i="1"/>
  <c r="G31" i="1"/>
  <c r="G35" i="1" s="1"/>
  <c r="G36" i="1" s="1"/>
  <c r="G25" i="1"/>
  <c r="G26" i="1"/>
  <c r="G27" i="1"/>
  <c r="G24" i="1"/>
  <c r="G28" i="1" s="1"/>
  <c r="G29" i="1" s="1"/>
  <c r="G8" i="1"/>
  <c r="G9" i="1"/>
  <c r="G10" i="1"/>
  <c r="G11" i="1"/>
  <c r="G12" i="1"/>
  <c r="G13" i="1"/>
  <c r="G14" i="1"/>
  <c r="G15" i="1"/>
  <c r="G16" i="1"/>
  <c r="G17" i="1"/>
  <c r="G18" i="1"/>
  <c r="G19" i="1"/>
  <c r="G20" i="1"/>
  <c r="G7" i="1"/>
  <c r="G27" i="3" l="1"/>
  <c r="D30" i="3"/>
  <c r="D35" i="3" s="1"/>
  <c r="D37" i="3" s="1"/>
  <c r="G15" i="3"/>
  <c r="F56" i="2"/>
  <c r="F14" i="4" s="1"/>
  <c r="F19" i="4" s="1"/>
  <c r="F24" i="4" s="1"/>
  <c r="G21" i="1"/>
  <c r="G22" i="1" l="1"/>
  <c r="G38" i="1"/>
  <c r="G39" i="1" s="1"/>
  <c r="C32" i="9" s="1"/>
  <c r="L8" i="14" s="1"/>
  <c r="L10" i="14" s="1"/>
  <c r="J13" i="14" s="1"/>
  <c r="H15" i="14" l="1"/>
</calcChain>
</file>

<file path=xl/sharedStrings.xml><?xml version="1.0" encoding="utf-8"?>
<sst xmlns="http://schemas.openxmlformats.org/spreadsheetml/2006/main" count="820" uniqueCount="337">
  <si>
    <t xml:space="preserve">Type of Livestock </t>
  </si>
  <si>
    <t>Number of stock</t>
  </si>
  <si>
    <t>Daily excreta volume (litres)</t>
  </si>
  <si>
    <t xml:space="preserve">Volume produced in storage period </t>
  </si>
  <si>
    <t xml:space="preserve">Number of days slurry collected in storage period </t>
  </si>
  <si>
    <t>Calf (all categories including veal) up to 3 months</t>
  </si>
  <si>
    <t>litres</t>
  </si>
  <si>
    <t>m3</t>
  </si>
  <si>
    <t>Cattle</t>
  </si>
  <si>
    <t xml:space="preserve">Total Cattle Slurry Production </t>
  </si>
  <si>
    <t>Sheep</t>
  </si>
  <si>
    <t xml:space="preserve">Total Sheep Slurry Production </t>
  </si>
  <si>
    <t>From 3 months and less than 13 months</t>
  </si>
  <si>
    <t>From 13 months and up to first calf</t>
  </si>
  <si>
    <t>Dairy cow to first calf</t>
  </si>
  <si>
    <t>Dairy cow
after first
calf reared</t>
  </si>
  <si>
    <t>Annual milk yield over 9,000 litres</t>
  </si>
  <si>
    <t>Annual milk yield 6,000-9,000 litres</t>
  </si>
  <si>
    <t>Annual milk yield less than 6,000 litres</t>
  </si>
  <si>
    <t>From 13 months and less than 25 months</t>
  </si>
  <si>
    <t>Beef cows or steers to 25 months</t>
  </si>
  <si>
    <t>Beef cows or steers from 25 months</t>
  </si>
  <si>
    <t>Females or steers for slaughter</t>
  </si>
  <si>
    <t>Females for breeding weighing 500 kg or less</t>
  </si>
  <si>
    <t>Females for breeding weighing over 500 kg</t>
  </si>
  <si>
    <t>Non-breeding 3 months and over</t>
  </si>
  <si>
    <t>Breeding – from 3 months and less than 25 months</t>
  </si>
  <si>
    <t>Breeding – from 25 months</t>
  </si>
  <si>
    <t>Bulls</t>
  </si>
  <si>
    <t>From 6 months up to 9 months</t>
  </si>
  <si>
    <t>From 9 months to first lambing, first tupping or slaughter</t>
  </si>
  <si>
    <t>After lambing or tupping</t>
  </si>
  <si>
    <t>Weighing less than 60 kg</t>
  </si>
  <si>
    <t>Weighing over 60 kg</t>
  </si>
  <si>
    <t xml:space="preserve">Goats, Deer, Horses </t>
  </si>
  <si>
    <t>Goat</t>
  </si>
  <si>
    <t>Deer</t>
  </si>
  <si>
    <t>Breeding</t>
  </si>
  <si>
    <t xml:space="preserve">Other </t>
  </si>
  <si>
    <t>Horse</t>
  </si>
  <si>
    <t xml:space="preserve">Total volume of slurry from Cattle, Sheep, Goats, Deer, Horses in storage period </t>
  </si>
  <si>
    <t>Total Nitrogen produced by each unit of stock (kg/annum)</t>
  </si>
  <si>
    <t xml:space="preserve">Number of stock </t>
  </si>
  <si>
    <t>Total Cattle Nitrogen</t>
  </si>
  <si>
    <t>Total Sheep Nitrogen</t>
  </si>
  <si>
    <t xml:space="preserve">Total Goats, Deer, Horses Slurry Production </t>
  </si>
  <si>
    <t>Pigs</t>
  </si>
  <si>
    <t>From 7kg and less than 13kg</t>
  </si>
  <si>
    <t xml:space="preserve">From 13kg and less than 31kg </t>
  </si>
  <si>
    <t>From 31kg and less than 66kg</t>
  </si>
  <si>
    <t>From 66kg</t>
  </si>
  <si>
    <t xml:space="preserve">Intended for slaughter </t>
  </si>
  <si>
    <t>Sows intended for breeding that have not yet has their first litter</t>
  </si>
  <si>
    <t xml:space="preserve">Sows (including litters up to 7kg) fed on a diet supplemented with synthetic amino acids </t>
  </si>
  <si>
    <t xml:space="preserve">Sows (including litters up to 7kg) fed on a diet without synthetic amino acids </t>
  </si>
  <si>
    <t>Breeding boars from 66kg up to 150kg</t>
  </si>
  <si>
    <t>Breeding boars from 150kg</t>
  </si>
  <si>
    <t>Less than 17 weeks</t>
  </si>
  <si>
    <t>From 17 weeks (caged)</t>
  </si>
  <si>
    <t>From 17 weeks (not caged)</t>
  </si>
  <si>
    <t xml:space="preserve">Chicken raised for meat </t>
  </si>
  <si>
    <t xml:space="preserve">Chickens raised for breeding </t>
  </si>
  <si>
    <t>Less than 25 weeks</t>
  </si>
  <si>
    <t xml:space="preserve">From 25 weeks </t>
  </si>
  <si>
    <t>Turkey</t>
  </si>
  <si>
    <t>Male</t>
  </si>
  <si>
    <t>Female</t>
  </si>
  <si>
    <t xml:space="preserve">Ducks </t>
  </si>
  <si>
    <t>Total Pig Nitrogen</t>
  </si>
  <si>
    <t xml:space="preserve">Total Poultry Nitrogen </t>
  </si>
  <si>
    <t xml:space="preserve">Total Nitrogen produced </t>
  </si>
  <si>
    <t>kg/annum</t>
  </si>
  <si>
    <t xml:space="preserve">Total Goats, Deer, Horses Nitrogen </t>
  </si>
  <si>
    <t>Pig slurry type (undiluted)</t>
  </si>
  <si>
    <t xml:space="preserve">From 7kg and less than 13kg </t>
  </si>
  <si>
    <t>From 13kg and less than 31kg</t>
  </si>
  <si>
    <t>Dry Fed</t>
  </si>
  <si>
    <t xml:space="preserve">Liquid fed </t>
  </si>
  <si>
    <t>Intended for slaughter - dry fed</t>
  </si>
  <si>
    <t>Intended for slaughter - liquid fed</t>
  </si>
  <si>
    <t>Sows intended for breeding that have not yet had their first litter</t>
  </si>
  <si>
    <t>Sows (including litters up to 7kg)</t>
  </si>
  <si>
    <t>Daily Excreta Volume (litres)</t>
  </si>
  <si>
    <t>Number of Stock</t>
  </si>
  <si>
    <t xml:space="preserve">Number of days of undiluted slurry collected in the storage period </t>
  </si>
  <si>
    <t xml:space="preserve">litres </t>
  </si>
  <si>
    <t>Wash Water</t>
  </si>
  <si>
    <t>Pig Type</t>
  </si>
  <si>
    <t>Sows with litter up to 7kg</t>
  </si>
  <si>
    <t>Litres per pig place per week</t>
  </si>
  <si>
    <t>Maiden gilts and breeding boars</t>
  </si>
  <si>
    <t>Weaners (7 - 12kg)</t>
  </si>
  <si>
    <t>Weaners (13 - 30kg)</t>
  </si>
  <si>
    <t>Growers (31 - 65kg)</t>
  </si>
  <si>
    <t>Finishers (66kg and over)</t>
  </si>
  <si>
    <t xml:space="preserve">Number of days of wash water collected in the storage period </t>
  </si>
  <si>
    <t>Total undiluted slurry</t>
  </si>
  <si>
    <t>Total Wash Water</t>
  </si>
  <si>
    <t>Rainwater</t>
  </si>
  <si>
    <t xml:space="preserve">Undiluted slurry </t>
  </si>
  <si>
    <t>Other Foul run-off</t>
  </si>
  <si>
    <t>Volume (litres)</t>
  </si>
  <si>
    <t>Volume produced during storage period</t>
  </si>
  <si>
    <t xml:space="preserve">Field number or name </t>
  </si>
  <si>
    <t xml:space="preserve">kg </t>
  </si>
  <si>
    <t>ha</t>
  </si>
  <si>
    <t>Total Nitrogen content (kg/t or kg/m3)</t>
  </si>
  <si>
    <t>Total Nitrogen (kg)</t>
  </si>
  <si>
    <t>Quantity (t or m3)</t>
  </si>
  <si>
    <t xml:space="preserve">Manure - Cattle </t>
  </si>
  <si>
    <t>Manure - Pigs</t>
  </si>
  <si>
    <t>Manure - Sheep</t>
  </si>
  <si>
    <t>Manure - Ducks</t>
  </si>
  <si>
    <t>Manure - Horses</t>
  </si>
  <si>
    <t>Manure - Laying Hens</t>
  </si>
  <si>
    <t xml:space="preserve">Manure - Turkeys or broiler chickens </t>
  </si>
  <si>
    <t>Slurry - Pigs</t>
  </si>
  <si>
    <t>Dirty Water</t>
  </si>
  <si>
    <t>Manure/Slurry Type</t>
  </si>
  <si>
    <t>(Blank)</t>
  </si>
  <si>
    <t xml:space="preserve">Field name or number </t>
  </si>
  <si>
    <t>Type</t>
  </si>
  <si>
    <t>Organic manure that will be spread</t>
  </si>
  <si>
    <r>
      <t xml:space="preserve">Area on which </t>
    </r>
    <r>
      <rPr>
        <b/>
        <i/>
        <sz val="12"/>
        <color theme="1"/>
        <rFont val="Arial"/>
        <family val="2"/>
      </rPr>
      <t xml:space="preserve">organic manure </t>
    </r>
    <r>
      <rPr>
        <b/>
        <sz val="12"/>
        <color theme="1"/>
        <rFont val="Arial"/>
        <family val="2"/>
      </rPr>
      <t xml:space="preserve">will be </t>
    </r>
    <r>
      <rPr>
        <b/>
        <i/>
        <sz val="12"/>
        <color theme="1"/>
        <rFont val="Arial"/>
        <family val="2"/>
      </rPr>
      <t>spread</t>
    </r>
    <r>
      <rPr>
        <b/>
        <sz val="12"/>
        <color theme="1"/>
        <rFont val="Arial"/>
        <family val="2"/>
      </rPr>
      <t xml:space="preserve"> (ha)</t>
    </r>
  </si>
  <si>
    <r>
      <t>Date(s) of s</t>
    </r>
    <r>
      <rPr>
        <b/>
        <i/>
        <sz val="12"/>
        <color theme="1"/>
        <rFont val="Arial"/>
        <family val="2"/>
      </rPr>
      <t xml:space="preserve">preading </t>
    </r>
  </si>
  <si>
    <r>
      <t xml:space="preserve">Optimum amount of nitrogen that should be </t>
    </r>
    <r>
      <rPr>
        <b/>
        <i/>
        <sz val="12"/>
        <color theme="1"/>
        <rFont val="Arial"/>
        <family val="2"/>
      </rPr>
      <t>spread</t>
    </r>
    <r>
      <rPr>
        <b/>
        <sz val="12"/>
        <color theme="1"/>
        <rFont val="Arial"/>
        <family val="2"/>
      </rPr>
      <t xml:space="preserve"> (kg)</t>
    </r>
  </si>
  <si>
    <r>
      <t xml:space="preserve">Total amount of crop available nitrogen from </t>
    </r>
    <r>
      <rPr>
        <b/>
        <i/>
        <sz val="12"/>
        <color theme="1"/>
        <rFont val="Arial"/>
        <family val="2"/>
      </rPr>
      <t>organic manure</t>
    </r>
    <r>
      <rPr>
        <b/>
        <sz val="12"/>
        <color theme="1"/>
        <rFont val="Arial"/>
        <family val="2"/>
      </rPr>
      <t xml:space="preserve"> (kg)</t>
    </r>
  </si>
  <si>
    <r>
      <t xml:space="preserve">Optimum amount of </t>
    </r>
    <r>
      <rPr>
        <b/>
        <i/>
        <sz val="12"/>
        <color theme="1"/>
        <rFont val="Arial"/>
        <family val="2"/>
      </rPr>
      <t xml:space="preserve">manufactured nitrogen fertiliser </t>
    </r>
    <r>
      <rPr>
        <b/>
        <sz val="12"/>
        <color theme="1"/>
        <rFont val="Arial"/>
        <family val="2"/>
      </rPr>
      <t>required (kg)</t>
    </r>
  </si>
  <si>
    <r>
      <t xml:space="preserve">Planned date of </t>
    </r>
    <r>
      <rPr>
        <b/>
        <i/>
        <sz val="12"/>
        <color theme="1"/>
        <rFont val="Arial"/>
        <family val="2"/>
      </rPr>
      <t>spreading</t>
    </r>
    <r>
      <rPr>
        <b/>
        <sz val="12"/>
        <color theme="1"/>
        <rFont val="Arial"/>
        <family val="2"/>
      </rPr>
      <t xml:space="preserve"> </t>
    </r>
  </si>
  <si>
    <t>Dairy Wash Water</t>
  </si>
  <si>
    <t xml:space="preserve">Storage period conversion factor </t>
  </si>
  <si>
    <t>Total N content (kg per t/m3)</t>
  </si>
  <si>
    <t>Total amount of crop available nitrogen in the growing season (kg)</t>
  </si>
  <si>
    <t xml:space="preserve">Field Name or Number </t>
  </si>
  <si>
    <t>Type of Crop</t>
  </si>
  <si>
    <t>Soil Nitrogen Supply (SNS)</t>
  </si>
  <si>
    <t>Method of determining SNS</t>
  </si>
  <si>
    <t xml:space="preserve">Month in which crop will be planted </t>
  </si>
  <si>
    <t xml:space="preserve">Method of determining optimum nitrogen requirement </t>
  </si>
  <si>
    <t>Yield (if arable) or management (if grass)</t>
  </si>
  <si>
    <t>Area spread (ha)</t>
  </si>
  <si>
    <t>Date(s) spread</t>
  </si>
  <si>
    <t xml:space="preserve">Method of spreading </t>
  </si>
  <si>
    <t xml:space="preserve">Type </t>
  </si>
  <si>
    <t xml:space="preserve">Total Nitrogen content </t>
  </si>
  <si>
    <t>Available Nitrogen (kg/ha)</t>
  </si>
  <si>
    <t xml:space="preserve">Manufactured Nitrogen fertiliser </t>
  </si>
  <si>
    <t>Crop (including grassland)</t>
  </si>
  <si>
    <t xml:space="preserve">Organic Manure </t>
  </si>
  <si>
    <t>Cropped area (ha)</t>
  </si>
  <si>
    <t xml:space="preserve">Nitrogen availability </t>
  </si>
  <si>
    <t>Total nitrogen content (kg/t)</t>
  </si>
  <si>
    <t xml:space="preserve">Livestock manure nitrogen </t>
  </si>
  <si>
    <t>Crop</t>
  </si>
  <si>
    <t>Asparagus</t>
  </si>
  <si>
    <t xml:space="preserve">Autumn or early winter sown wheat </t>
  </si>
  <si>
    <t>Beetroot</t>
  </si>
  <si>
    <t>Brussel sprouts</t>
  </si>
  <si>
    <t>Cabbage</t>
  </si>
  <si>
    <t xml:space="preserve">Calabrese </t>
  </si>
  <si>
    <t>Cauliflower</t>
  </si>
  <si>
    <t xml:space="preserve">Carrots </t>
  </si>
  <si>
    <t>Celery</t>
  </si>
  <si>
    <t xml:space="preserve">Dwarf Bean </t>
  </si>
  <si>
    <t xml:space="preserve">Field beans </t>
  </si>
  <si>
    <t xml:space="preserve">Forage maize </t>
  </si>
  <si>
    <t>Grass</t>
  </si>
  <si>
    <t>Leeks</t>
  </si>
  <si>
    <t xml:space="preserve">Lettuce </t>
  </si>
  <si>
    <t xml:space="preserve">Onions </t>
  </si>
  <si>
    <t>Parsnips</t>
  </si>
  <si>
    <t>Peas</t>
  </si>
  <si>
    <t xml:space="preserve">Potatoes </t>
  </si>
  <si>
    <t>Radish</t>
  </si>
  <si>
    <t xml:space="preserve">Runner beans </t>
  </si>
  <si>
    <t xml:space="preserve">Spring sown wheat </t>
  </si>
  <si>
    <t>Spring barley</t>
  </si>
  <si>
    <t>Sugar beet</t>
  </si>
  <si>
    <t>Swedes</t>
  </si>
  <si>
    <t>Sweetcorn</t>
  </si>
  <si>
    <t>Turnips</t>
  </si>
  <si>
    <t xml:space="preserve">Winter barley </t>
  </si>
  <si>
    <t>Winter oilseed rape</t>
  </si>
  <si>
    <t xml:space="preserve">Manure type </t>
  </si>
  <si>
    <t xml:space="preserve">% available Nitrogen </t>
  </si>
  <si>
    <t>N in each kg/m3</t>
  </si>
  <si>
    <t xml:space="preserve">Crop available nitrogen </t>
  </si>
  <si>
    <t xml:space="preserve"> Crop data </t>
  </si>
  <si>
    <t>N Max (kg/ha) [4.1]</t>
  </si>
  <si>
    <r>
      <t xml:space="preserve">Part 1 - Storage of </t>
    </r>
    <r>
      <rPr>
        <i/>
        <sz val="12"/>
        <color theme="1"/>
        <rFont val="Arial"/>
        <family val="2"/>
      </rPr>
      <t xml:space="preserve">organic manure </t>
    </r>
  </si>
  <si>
    <t xml:space="preserve">Part 4 - The 'Nmax' limit </t>
  </si>
  <si>
    <r>
      <t xml:space="preserve">Part 3 - Planning the </t>
    </r>
    <r>
      <rPr>
        <i/>
        <sz val="12"/>
        <color theme="1"/>
        <rFont val="Arial"/>
        <family val="2"/>
      </rPr>
      <t>spreading of nitrogen fertiliser</t>
    </r>
    <r>
      <rPr>
        <sz val="12"/>
        <color theme="1"/>
        <rFont val="Arial"/>
        <family val="2"/>
      </rPr>
      <t xml:space="preserve"> </t>
    </r>
  </si>
  <si>
    <t xml:space="preserve">Circular above ground store </t>
  </si>
  <si>
    <t>Height (m)</t>
  </si>
  <si>
    <t>Radius (m)</t>
  </si>
  <si>
    <t>Total volume (m3)</t>
  </si>
  <si>
    <t xml:space="preserve">Rectangular store </t>
  </si>
  <si>
    <t>Length (m)</t>
  </si>
  <si>
    <t>Width (m)</t>
  </si>
  <si>
    <t>Depth (m)</t>
  </si>
  <si>
    <t>Total Volume (m3)</t>
  </si>
  <si>
    <t>[1N]Total slurry storage capacity (m3)</t>
  </si>
  <si>
    <t xml:space="preserve">[1M]Total Pig slurry produced during storage period </t>
  </si>
  <si>
    <t>[1J] Total volume of dairy wash water (m3)</t>
  </si>
  <si>
    <t>[1E] Volume (m3)</t>
  </si>
  <si>
    <r>
      <t xml:space="preserve">[1L] Total volume of </t>
    </r>
    <r>
      <rPr>
        <b/>
        <i/>
        <sz val="12"/>
        <color theme="1"/>
        <rFont val="Arial"/>
        <family val="2"/>
      </rPr>
      <t>slurry</t>
    </r>
    <r>
      <rPr>
        <b/>
        <sz val="12"/>
        <color theme="1"/>
        <rFont val="Arial"/>
        <family val="2"/>
      </rPr>
      <t xml:space="preserve"> produced during the </t>
    </r>
    <r>
      <rPr>
        <b/>
        <i/>
        <sz val="12"/>
        <color theme="1"/>
        <rFont val="Arial"/>
        <family val="2"/>
      </rPr>
      <t>storage period (m3)</t>
    </r>
  </si>
  <si>
    <t xml:space="preserve">Total slurry produced </t>
  </si>
  <si>
    <t xml:space="preserve">Difference between capacity and slurry produced </t>
  </si>
  <si>
    <t>Storage status</t>
  </si>
  <si>
    <r>
      <t xml:space="preserve">Part 2 - Total nitrogen limit for the whole </t>
    </r>
    <r>
      <rPr>
        <i/>
        <sz val="12"/>
        <color theme="1"/>
        <rFont val="Arial"/>
        <family val="2"/>
      </rPr>
      <t xml:space="preserve">holding </t>
    </r>
  </si>
  <si>
    <t>1.1 Cattle, sheep, goats, deer, horse slurry production (based on undiluted slurry)</t>
  </si>
  <si>
    <t xml:space="preserve">Total Pig Slurry produced during the storage period </t>
  </si>
  <si>
    <t>[2H]Total exported Nitrogen (kg)</t>
  </si>
  <si>
    <t>kg</t>
  </si>
  <si>
    <t xml:space="preserve">Difference between N capacity and N produced </t>
  </si>
  <si>
    <t>Date spread</t>
  </si>
  <si>
    <t xml:space="preserve">3.3 Plan for manufactured Nitrogen </t>
  </si>
  <si>
    <t xml:space="preserve">3.4 Record of actual Nitrogen fertiliser </t>
  </si>
  <si>
    <t>4.1 Nmax calculations for a crop</t>
  </si>
  <si>
    <t xml:space="preserve">% of Nitrogen available for crop uptake </t>
  </si>
  <si>
    <r>
      <t xml:space="preserve">Plan for available nitrogen from </t>
    </r>
    <r>
      <rPr>
        <b/>
        <i/>
        <sz val="12"/>
        <color theme="1"/>
        <rFont val="Arial"/>
        <family val="2"/>
      </rPr>
      <t>organic manures</t>
    </r>
  </si>
  <si>
    <r>
      <t xml:space="preserve">Plan for </t>
    </r>
    <r>
      <rPr>
        <b/>
        <i/>
        <sz val="12"/>
        <color theme="1"/>
        <rFont val="Arial"/>
        <family val="2"/>
      </rPr>
      <t xml:space="preserve">manufactured nitrogen fertiliser </t>
    </r>
  </si>
  <si>
    <t xml:space="preserve">Ostriches </t>
  </si>
  <si>
    <t>Poultry</t>
  </si>
  <si>
    <t>Actual Wash Water Figure (if known)</t>
  </si>
  <si>
    <t>Wash Water calculator (Insert known values e.g. metered below)</t>
  </si>
  <si>
    <t xml:space="preserve">Pig Slurry Production </t>
  </si>
  <si>
    <t>Compliance with the 170kg/ha Nitrogen Limit</t>
  </si>
  <si>
    <t xml:space="preserve">The use of this workbook is not compulsory, however you must ensure that the required calculations have been undertaken and that you are able to provide records when requested for the purposes of inspection. </t>
  </si>
  <si>
    <t>Slurry production from Cattle, Sheep, Goats, Deer and Horses (Undiluted)</t>
  </si>
  <si>
    <t>Return to Overview</t>
  </si>
  <si>
    <t xml:space="preserve">Return to Overview </t>
  </si>
  <si>
    <t xml:space="preserve">Slurry Storage Capacity </t>
  </si>
  <si>
    <r>
      <t xml:space="preserve">Imported </t>
    </r>
    <r>
      <rPr>
        <b/>
        <i/>
        <sz val="12"/>
        <color theme="1"/>
        <rFont val="Arial"/>
        <family val="2"/>
      </rPr>
      <t>Livestock</t>
    </r>
    <r>
      <rPr>
        <b/>
        <sz val="12"/>
        <color theme="1"/>
        <rFont val="Arial"/>
        <family val="2"/>
      </rPr>
      <t xml:space="preserve"> Manure </t>
    </r>
  </si>
  <si>
    <t xml:space="preserve">Exported Livestock Manure </t>
  </si>
  <si>
    <t xml:space="preserve">The 'Nmax' Limit </t>
  </si>
  <si>
    <t>Please insert the relevant values into the White boxes on the calculation tables or select the relevant value from the drop down list.</t>
  </si>
  <si>
    <t>Number of animals</t>
  </si>
  <si>
    <t>Daily wash water volume per animal (litres)</t>
  </si>
  <si>
    <t>Farm Workbook - Water Resources (Control of Agricultural Pollution)(Wales) Regulations 2021</t>
  </si>
  <si>
    <t>This workbook uses automatic calculations based on the reference values within the Water Resources (Control of Agricultural Pollution)(Wales) Regulations 2021 guidance document. Please ensure that you have read the guidance document in full to identify the calculations required for your holding.</t>
  </si>
  <si>
    <t>1.6 Slurry storage capacity</t>
  </si>
  <si>
    <t>[1A] litres</t>
  </si>
  <si>
    <t xml:space="preserve">[1B] m3 </t>
  </si>
  <si>
    <t>[1C] Uncovered area (m2)</t>
  </si>
  <si>
    <t>m2</t>
  </si>
  <si>
    <t>[2G]Total imported Nitrogen (kg N/year)</t>
  </si>
  <si>
    <t xml:space="preserve">https://datamap.gov.wales/maps/974 </t>
  </si>
  <si>
    <t xml:space="preserve">Rainfall data for the 5 month storage period is available via the below link </t>
  </si>
  <si>
    <t>[1D] Typical rainfall during the storage period (mm)</t>
  </si>
  <si>
    <t>mm</t>
  </si>
  <si>
    <t>[1K] All additional foul runoff entering slurry stores (m3)</t>
  </si>
  <si>
    <t xml:space="preserve">Chickens used for production of eggs for human consumption </t>
  </si>
  <si>
    <t xml:space="preserve">Chickens raised for meat </t>
  </si>
  <si>
    <t>From 17 weeks</t>
  </si>
  <si>
    <t>Chickens raised for breeding</t>
  </si>
  <si>
    <t>From 25 weeks</t>
  </si>
  <si>
    <t xml:space="preserve">Turkeys </t>
  </si>
  <si>
    <t>Ducks</t>
  </si>
  <si>
    <t>Daily manure produced by each animal (kg)</t>
  </si>
  <si>
    <t>Density factor</t>
  </si>
  <si>
    <t>Volume produced (m3)</t>
  </si>
  <si>
    <t>Poultry manure production (all figures include litter)</t>
  </si>
  <si>
    <t>Number of days on holding (between 1 October to 1 April)</t>
  </si>
  <si>
    <r>
      <t xml:space="preserve">[2F] Total Nitrogen produced from </t>
    </r>
    <r>
      <rPr>
        <b/>
        <i/>
        <sz val="12"/>
        <color theme="1"/>
        <rFont val="Arial"/>
        <family val="2"/>
      </rPr>
      <t>livestock</t>
    </r>
    <r>
      <rPr>
        <b/>
        <sz val="12"/>
        <color theme="1"/>
        <rFont val="Arial"/>
        <family val="2"/>
      </rPr>
      <t xml:space="preserve"> on the holding</t>
    </r>
  </si>
  <si>
    <t>[2I]Total Nitrogen produced (including import/export)</t>
  </si>
  <si>
    <t>Other</t>
  </si>
  <si>
    <t>If Other, Total N Content (kg per t/m3)</t>
  </si>
  <si>
    <t>If Other, total amount of crop available nitrogen in the growing season (kg)</t>
  </si>
  <si>
    <t>Date of Record*</t>
  </si>
  <si>
    <t xml:space="preserve">* It is advised that you save each record version separately with a dated file name to provide a continuous series of records. </t>
  </si>
  <si>
    <t>Total Nmax (kg) [4A]</t>
  </si>
  <si>
    <t>Difference between Total Nmax (kg) and total available Nitrogen</t>
  </si>
  <si>
    <t>Total planned available nitrogen [4B]</t>
  </si>
  <si>
    <t>Type  [4.2]</t>
  </si>
  <si>
    <t>Compliance with Nmax - *exemptions may apply see guidance</t>
  </si>
  <si>
    <t>Number of Animals</t>
  </si>
  <si>
    <t xml:space="preserve">Plan for the optimum amount of available Nitrogen that should be spread </t>
  </si>
  <si>
    <t xml:space="preserve">3.1 Plan for the optimum amount of available Nitrogen that should be spread </t>
  </si>
  <si>
    <t>3.2 Plan for available Nitrogen from organic manures</t>
  </si>
  <si>
    <t>Quantity Spread (t)</t>
  </si>
  <si>
    <r>
      <t xml:space="preserve">Record of Actual </t>
    </r>
    <r>
      <rPr>
        <b/>
        <i/>
        <sz val="12"/>
        <color theme="1"/>
        <rFont val="Arial"/>
        <family val="2"/>
      </rPr>
      <t xml:space="preserve">Nitrogen Fertiliser </t>
    </r>
    <r>
      <rPr>
        <b/>
        <sz val="12"/>
        <color theme="1"/>
        <rFont val="Arial"/>
        <family val="2"/>
      </rPr>
      <t xml:space="preserve">Applications - Exemptions apply, see guidance </t>
    </r>
  </si>
  <si>
    <t>Nitrogen capacity of holding from livestock manure</t>
  </si>
  <si>
    <t>2.1 Nitrogen capacity of holding from livestock manure</t>
  </si>
  <si>
    <r>
      <t xml:space="preserve">Total Nitrogen produced by </t>
    </r>
    <r>
      <rPr>
        <b/>
        <i/>
        <sz val="12"/>
        <color theme="1"/>
        <rFont val="Arial"/>
        <family val="2"/>
      </rPr>
      <t>livestock</t>
    </r>
    <r>
      <rPr>
        <b/>
        <sz val="12"/>
        <color theme="1"/>
        <rFont val="Arial"/>
        <family val="2"/>
      </rPr>
      <t xml:space="preserve"> on the </t>
    </r>
    <r>
      <rPr>
        <b/>
        <i/>
        <sz val="12"/>
        <color theme="1"/>
        <rFont val="Arial"/>
        <family val="2"/>
      </rPr>
      <t>holding</t>
    </r>
  </si>
  <si>
    <t>2.2 Total Nitrogen produced by livestock on the holding</t>
  </si>
  <si>
    <t xml:space="preserve">2.3 Imported livestock manure </t>
  </si>
  <si>
    <t xml:space="preserve">2.4 Exported livestock manure </t>
  </si>
  <si>
    <t xml:space="preserve">This digital workbook has been designed by the Welsh Government to support farmers and land managers with complying with the record keeping requirements of the Water Resources (Control of Agricultural Pollution)(Wales) Regulations 2021. </t>
  </si>
  <si>
    <t>Total manure produced during period 1 October to 1 April (kg)</t>
  </si>
  <si>
    <t>Slurry - Cattle (Unseparated)</t>
  </si>
  <si>
    <t>Slurry - Cattle (Separated - Strainer box)</t>
  </si>
  <si>
    <t>Slurry - Cattle (Separated - Weeping wall)</t>
  </si>
  <si>
    <t>Slurry - Cattle (Separated - Mechanical separator)</t>
  </si>
  <si>
    <t>Slurry - Cattle (Separated - Solid Fraction)</t>
  </si>
  <si>
    <t>Slurry - Pig (Separated - Liquid Fraction)</t>
  </si>
  <si>
    <t>Slurry - Pig (Separated - Solid Fraction)</t>
  </si>
  <si>
    <t>Area that will receive nitrogen fertiliser (ha)</t>
  </si>
  <si>
    <t xml:space="preserve">If arable, anticipated yield </t>
  </si>
  <si>
    <t>If Other, % of Nitrogen available for crop uptake</t>
  </si>
  <si>
    <t>Area on which manufactured fertiliser will be spread (ha)</t>
  </si>
  <si>
    <r>
      <t xml:space="preserve">Actual amount of </t>
    </r>
    <r>
      <rPr>
        <b/>
        <i/>
        <sz val="12"/>
        <color theme="1"/>
        <rFont val="Arial"/>
        <family val="2"/>
      </rPr>
      <t xml:space="preserve">manufactured nitrogen fertiliser </t>
    </r>
    <r>
      <rPr>
        <b/>
        <sz val="12"/>
        <color theme="1"/>
        <rFont val="Arial"/>
        <family val="2"/>
      </rPr>
      <t>that is planned to be</t>
    </r>
    <r>
      <rPr>
        <b/>
        <i/>
        <sz val="12"/>
        <color theme="1"/>
        <rFont val="Arial"/>
        <family val="2"/>
      </rPr>
      <t xml:space="preserve"> spread</t>
    </r>
  </si>
  <si>
    <t>Amount of Nitrogen spread (kg/ha)</t>
  </si>
  <si>
    <t>Permitted amount of nitrogen (kg/ha)</t>
  </si>
  <si>
    <t xml:space="preserve">Courgettes </t>
  </si>
  <si>
    <t xml:space="preserve">Farmers and land managers are required to only complete the sections relevant to their holding. </t>
  </si>
  <si>
    <t>Planned N from manufactered fertiliser (kg)</t>
  </si>
  <si>
    <t>Notes - Including exemptions</t>
  </si>
  <si>
    <t xml:space="preserve">Calculate the volume of available slurry storage on site* </t>
  </si>
  <si>
    <t>Known storage capacity** (m3)</t>
  </si>
  <si>
    <t xml:space="preserve">** You may use the slurry wizard tool for calculating the capacity of a slurry lagoon </t>
  </si>
  <si>
    <t>Total Quantity to be spread on field (t/m3)</t>
  </si>
  <si>
    <t>Total quantity to be applied to field (t/m3)</t>
  </si>
  <si>
    <t xml:space="preserve">1.2 &amp; 1.3 Additional water requirements </t>
  </si>
  <si>
    <t>1.7 Poultry manure</t>
  </si>
  <si>
    <t>Volume produced (litre)</t>
  </si>
  <si>
    <t>Total Volume Produced (litre)</t>
  </si>
  <si>
    <t>litre</t>
  </si>
  <si>
    <t>Type*</t>
  </si>
  <si>
    <t>** There is a variety of sources of information to help you assess crop available nitrogen in organic manure. These include FACTS qualified advisers, PLANET software and the Nutrient Management Guide - “RB209”.</t>
  </si>
  <si>
    <t>Type if Other **</t>
  </si>
  <si>
    <t>* Note the type(s) of organic manure that will be spread (this drop down uses the categories listed in Table 4.2 for the calculation of Nmax)</t>
  </si>
  <si>
    <t>Cattle*</t>
  </si>
  <si>
    <t>Sheep*</t>
  </si>
  <si>
    <t>Goats, Deer, Horses*</t>
  </si>
  <si>
    <t>* Only complete if (as defined in the guidance) is produced</t>
  </si>
  <si>
    <t>Additional water entering stores - Including rainfall directly on to uncovered stores, wash water and all run-off, including yard areas, weeping walls, silage clamps and roof water</t>
  </si>
  <si>
    <t>* The available storage capacity does not include the freeboard required by the regulations. You must ensure all slurry storage is suitably constructed. See Annex 6 of the guidance for details</t>
  </si>
  <si>
    <t>[2B]Total Nitrogen capacity of holding from livestock manure (kg)*</t>
  </si>
  <si>
    <t>* This figure is calculated by multiplying the grazed or cropped area and multiplying by 170.</t>
  </si>
  <si>
    <t>[2A]Total Area of holding(ha)</t>
  </si>
  <si>
    <t>Grazed or cropped area (ha) including common land</t>
  </si>
  <si>
    <r>
      <t xml:space="preserve">Optimum amount of nitrogen that should be </t>
    </r>
    <r>
      <rPr>
        <b/>
        <i/>
        <sz val="12"/>
        <color theme="1"/>
        <rFont val="Arial"/>
        <family val="2"/>
      </rPr>
      <t xml:space="preserve">spread </t>
    </r>
    <r>
      <rPr>
        <b/>
        <sz val="12"/>
        <color theme="1"/>
        <rFont val="Arial"/>
        <family val="2"/>
      </rPr>
      <t>(kg/ha)</t>
    </r>
  </si>
  <si>
    <t xml:space="preserve">Words in italics have specific meanings within the regulations. See guidance for details. </t>
  </si>
  <si>
    <t>1.5 Pig slurry</t>
  </si>
  <si>
    <t xml:space="preserve">Date Sown </t>
  </si>
  <si>
    <t xml:space="preserve">V 1.1e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</si>
</sst>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0" x14ac:knownFonts="1">
    <font>
      <sz val="12"/>
      <color theme="1"/>
      <name val="Arial"/>
      <family val="2"/>
    </font>
    <font>
      <b/>
      <sz val="12"/>
      <color theme="1"/>
      <name val="Arial"/>
      <family val="2"/>
    </font>
    <font>
      <b/>
      <sz val="12"/>
      <name val="Arial"/>
      <family val="2"/>
    </font>
    <font>
      <sz val="12"/>
      <name val="Arial"/>
      <family val="2"/>
    </font>
    <font>
      <b/>
      <i/>
      <sz val="12"/>
      <color theme="1"/>
      <name val="Arial"/>
      <family val="2"/>
    </font>
    <font>
      <sz val="9"/>
      <color theme="1"/>
      <name val="Arial"/>
      <family val="2"/>
    </font>
    <font>
      <i/>
      <sz val="12"/>
      <color theme="1"/>
      <name val="Arial"/>
      <family val="2"/>
    </font>
    <font>
      <u/>
      <sz val="12"/>
      <color theme="10"/>
      <name val="Arial"/>
      <family val="2"/>
    </font>
    <font>
      <sz val="12"/>
      <color rgb="FFFF0000"/>
      <name val="Arial"/>
      <family val="2"/>
    </font>
    <font>
      <sz val="11"/>
      <color theme="1"/>
      <name val="Arial"/>
      <family val="2"/>
    </font>
  </fonts>
  <fills count="9">
    <fill>
      <patternFill patternType="none"/>
    </fill>
    <fill>
      <patternFill patternType="gray125"/>
    </fill>
    <fill>
      <patternFill patternType="solid">
        <fgColor theme="5" tint="0.3999450666829432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xf numFmtId="0" fontId="7" fillId="0" borderId="0" applyNumberFormat="0" applyFill="0" applyBorder="0" applyAlignment="0" applyProtection="0"/>
  </cellStyleXfs>
  <cellXfs count="177">
    <xf numFmtId="0" fontId="0" fillId="0" borderId="0" xfId="0"/>
    <xf numFmtId="0" fontId="0" fillId="0" borderId="1" xfId="0" applyFill="1" applyBorder="1" applyProtection="1">
      <protection locked="0"/>
    </xf>
    <xf numFmtId="0" fontId="3" fillId="0" borderId="1" xfId="0" applyFont="1" applyFill="1" applyBorder="1" applyProtection="1">
      <protection locked="0"/>
    </xf>
    <xf numFmtId="165" fontId="0" fillId="6" borderId="1" xfId="0" applyNumberFormat="1" applyFill="1" applyBorder="1" applyProtection="1">
      <protection locked="0"/>
    </xf>
    <xf numFmtId="165" fontId="0" fillId="0" borderId="1" xfId="0" applyNumberFormat="1" applyFill="1" applyBorder="1" applyProtection="1">
      <protection locked="0"/>
    </xf>
    <xf numFmtId="0" fontId="0" fillId="6" borderId="1" xfId="0" applyFill="1" applyBorder="1" applyProtection="1">
      <protection locked="0"/>
    </xf>
    <xf numFmtId="0" fontId="0" fillId="6" borderId="12" xfId="0" applyFill="1" applyBorder="1" applyProtection="1">
      <protection locked="0"/>
    </xf>
    <xf numFmtId="0" fontId="0" fillId="0" borderId="1" xfId="0" applyBorder="1" applyProtection="1">
      <protection locked="0"/>
    </xf>
    <xf numFmtId="9" fontId="0" fillId="0" borderId="1" xfId="0" applyNumberFormat="1" applyBorder="1" applyProtection="1">
      <protection locked="0"/>
    </xf>
    <xf numFmtId="0" fontId="0" fillId="0" borderId="1" xfId="0" applyFont="1" applyFill="1" applyBorder="1" applyProtection="1">
      <protection locked="0"/>
    </xf>
    <xf numFmtId="0" fontId="7" fillId="0" borderId="0" xfId="1" applyProtection="1">
      <protection locked="0"/>
    </xf>
    <xf numFmtId="0" fontId="7" fillId="0" borderId="0" xfId="1" applyFill="1" applyBorder="1" applyProtection="1">
      <protection locked="0"/>
    </xf>
    <xf numFmtId="0" fontId="0" fillId="0" borderId="1" xfId="0" applyBorder="1" applyAlignment="1" applyProtection="1">
      <alignment horizontal="left"/>
      <protection locked="0"/>
    </xf>
    <xf numFmtId="0" fontId="0" fillId="8" borderId="1" xfId="0" applyFill="1" applyBorder="1" applyProtection="1"/>
    <xf numFmtId="0" fontId="0" fillId="8" borderId="1" xfId="0" applyNumberFormat="1" applyFill="1" applyBorder="1" applyProtection="1"/>
    <xf numFmtId="9" fontId="0" fillId="8" borderId="1" xfId="0" applyNumberFormat="1" applyFill="1" applyBorder="1" applyProtection="1"/>
    <xf numFmtId="0" fontId="0" fillId="8" borderId="1" xfId="0" applyFill="1" applyBorder="1" applyAlignment="1" applyProtection="1">
      <alignment horizontal="center"/>
    </xf>
    <xf numFmtId="0" fontId="0" fillId="7" borderId="1" xfId="0" applyFill="1" applyBorder="1" applyProtection="1"/>
    <xf numFmtId="9" fontId="0" fillId="7" borderId="1" xfId="0" applyNumberFormat="1" applyFill="1" applyBorder="1" applyProtection="1"/>
    <xf numFmtId="0" fontId="1" fillId="7" borderId="1" xfId="0" applyFont="1" applyFill="1" applyBorder="1" applyAlignment="1" applyProtection="1">
      <alignment horizontal="center" wrapText="1"/>
    </xf>
    <xf numFmtId="0" fontId="0" fillId="3" borderId="0" xfId="0" applyFill="1" applyProtection="1">
      <protection locked="0"/>
    </xf>
    <xf numFmtId="0" fontId="0" fillId="0" borderId="0" xfId="0" applyProtection="1">
      <protection locked="0"/>
    </xf>
    <xf numFmtId="0" fontId="0" fillId="3" borderId="0" xfId="0" applyFill="1" applyProtection="1"/>
    <xf numFmtId="0" fontId="1" fillId="3" borderId="0" xfId="0" applyFont="1" applyFill="1" applyProtection="1"/>
    <xf numFmtId="0" fontId="5" fillId="3" borderId="0" xfId="0" applyFont="1" applyFill="1" applyProtection="1"/>
    <xf numFmtId="0" fontId="9" fillId="3" borderId="0" xfId="0" applyFont="1" applyFill="1" applyProtection="1"/>
    <xf numFmtId="0" fontId="0" fillId="3" borderId="0" xfId="0" applyFill="1" applyAlignment="1" applyProtection="1">
      <alignment wrapText="1"/>
    </xf>
    <xf numFmtId="0" fontId="0" fillId="3" borderId="0" xfId="0" applyFill="1" applyAlignment="1" applyProtection="1">
      <alignment horizontal="left" wrapText="1"/>
    </xf>
    <xf numFmtId="0" fontId="0" fillId="3" borderId="0" xfId="0" applyFill="1" applyAlignment="1" applyProtection="1">
      <alignment vertical="top" wrapText="1"/>
    </xf>
    <xf numFmtId="0" fontId="0" fillId="3" borderId="0" xfId="0" applyFill="1" applyAlignment="1" applyProtection="1">
      <alignment horizontal="left" vertical="top" wrapText="1"/>
    </xf>
    <xf numFmtId="0" fontId="7" fillId="3" borderId="0" xfId="1" applyFill="1" applyProtection="1"/>
    <xf numFmtId="0" fontId="0" fillId="0" borderId="0" xfId="0" applyProtection="1"/>
    <xf numFmtId="0" fontId="7" fillId="0" borderId="0" xfId="1" applyProtection="1"/>
    <xf numFmtId="0" fontId="1" fillId="0" borderId="0" xfId="0" applyFont="1" applyAlignment="1" applyProtection="1">
      <alignment horizontal="left"/>
    </xf>
    <xf numFmtId="0" fontId="0" fillId="0" borderId="0" xfId="0" applyFont="1" applyAlignment="1" applyProtection="1">
      <alignment horizontal="left"/>
    </xf>
    <xf numFmtId="0" fontId="1" fillId="2" borderId="1" xfId="0" applyFont="1" applyFill="1" applyBorder="1" applyAlignment="1" applyProtection="1">
      <alignment horizontal="center" wrapText="1"/>
    </xf>
    <xf numFmtId="0" fontId="1" fillId="2" borderId="1" xfId="0" applyFont="1" applyFill="1" applyBorder="1" applyAlignment="1" applyProtection="1">
      <alignment wrapText="1"/>
    </xf>
    <xf numFmtId="0" fontId="0" fillId="3" borderId="1" xfId="0" applyFill="1" applyBorder="1" applyAlignment="1" applyProtection="1">
      <alignment horizontal="left"/>
    </xf>
    <xf numFmtId="0" fontId="0" fillId="3" borderId="1" xfId="0" applyFill="1" applyBorder="1" applyProtection="1"/>
    <xf numFmtId="0" fontId="1" fillId="3" borderId="1" xfId="0" applyFont="1" applyFill="1" applyBorder="1" applyAlignment="1" applyProtection="1">
      <alignment horizontal="left" vertical="center"/>
    </xf>
    <xf numFmtId="0" fontId="1" fillId="3" borderId="1" xfId="0" applyFont="1" applyFill="1" applyBorder="1" applyProtection="1"/>
    <xf numFmtId="164" fontId="1" fillId="3" borderId="1" xfId="0" applyNumberFormat="1" applyFont="1" applyFill="1" applyBorder="1" applyProtection="1"/>
    <xf numFmtId="0" fontId="3" fillId="3" borderId="1" xfId="0" applyFont="1" applyFill="1" applyBorder="1" applyProtection="1"/>
    <xf numFmtId="0" fontId="2" fillId="3" borderId="1" xfId="0" applyFont="1" applyFill="1" applyBorder="1" applyProtection="1"/>
    <xf numFmtId="164" fontId="2" fillId="3" borderId="1" xfId="0" applyNumberFormat="1" applyFont="1" applyFill="1" applyBorder="1" applyProtection="1"/>
    <xf numFmtId="0" fontId="1" fillId="0" borderId="0" xfId="0" applyFont="1" applyProtection="1"/>
    <xf numFmtId="0" fontId="1" fillId="3" borderId="1" xfId="0" applyFont="1" applyFill="1" applyBorder="1" applyAlignment="1" applyProtection="1">
      <alignment wrapText="1"/>
    </xf>
    <xf numFmtId="0" fontId="1" fillId="3" borderId="0" xfId="0" applyFont="1" applyFill="1" applyBorder="1" applyAlignment="1" applyProtection="1">
      <alignment wrapText="1"/>
    </xf>
    <xf numFmtId="0" fontId="0" fillId="3" borderId="1" xfId="0" applyFill="1" applyBorder="1" applyAlignment="1" applyProtection="1">
      <alignment wrapText="1"/>
    </xf>
    <xf numFmtId="0" fontId="1" fillId="3" borderId="1" xfId="0" applyFont="1" applyFill="1" applyBorder="1" applyAlignment="1" applyProtection="1">
      <alignment horizontal="left" wrapText="1"/>
    </xf>
    <xf numFmtId="0" fontId="1" fillId="3" borderId="1" xfId="0" applyFont="1" applyFill="1" applyBorder="1" applyAlignment="1" applyProtection="1"/>
    <xf numFmtId="0" fontId="7" fillId="3" borderId="0" xfId="1" applyFill="1" applyBorder="1" applyAlignment="1" applyProtection="1">
      <alignment wrapText="1"/>
      <protection locked="0"/>
    </xf>
    <xf numFmtId="0" fontId="0" fillId="0" borderId="0" xfId="0" applyFill="1" applyBorder="1" applyProtection="1">
      <protection locked="0"/>
    </xf>
    <xf numFmtId="0" fontId="1" fillId="0" borderId="0" xfId="0" applyFont="1" applyFill="1" applyBorder="1" applyProtection="1">
      <protection locked="0"/>
    </xf>
    <xf numFmtId="0" fontId="0" fillId="0" borderId="0" xfId="0" applyFill="1" applyProtection="1">
      <protection locked="0"/>
    </xf>
    <xf numFmtId="0" fontId="0" fillId="0" borderId="0" xfId="0" applyFill="1" applyBorder="1" applyProtection="1"/>
    <xf numFmtId="0" fontId="1" fillId="0" borderId="0" xfId="0" applyFont="1" applyFill="1" applyBorder="1" applyProtection="1"/>
    <xf numFmtId="0" fontId="0" fillId="0" borderId="0" xfId="0" applyFill="1" applyProtection="1"/>
    <xf numFmtId="0" fontId="1" fillId="3" borderId="1" xfId="0" applyFont="1" applyFill="1" applyBorder="1" applyAlignment="1" applyProtection="1">
      <alignment horizontal="center" vertical="center" wrapText="1"/>
    </xf>
    <xf numFmtId="0" fontId="0" fillId="3" borderId="12" xfId="0" applyFill="1" applyBorder="1" applyProtection="1"/>
    <xf numFmtId="165" fontId="0" fillId="3" borderId="12" xfId="0" applyNumberFormat="1" applyFill="1" applyBorder="1" applyProtection="1"/>
    <xf numFmtId="165" fontId="0" fillId="3" borderId="1" xfId="0" applyNumberFormat="1" applyFill="1" applyBorder="1" applyProtection="1"/>
    <xf numFmtId="165" fontId="1" fillId="3" borderId="1" xfId="0" applyNumberFormat="1" applyFont="1" applyFill="1" applyBorder="1" applyProtection="1"/>
    <xf numFmtId="0" fontId="1" fillId="0" borderId="0" xfId="0" applyFont="1" applyFill="1" applyProtection="1"/>
    <xf numFmtId="164" fontId="0" fillId="0" borderId="0" xfId="0" applyNumberFormat="1" applyFill="1" applyBorder="1" applyProtection="1"/>
    <xf numFmtId="0" fontId="0" fillId="3" borderId="1" xfId="0" applyFont="1" applyFill="1" applyBorder="1" applyProtection="1"/>
    <xf numFmtId="0" fontId="0" fillId="3" borderId="2" xfId="0" applyFill="1" applyBorder="1" applyAlignment="1" applyProtection="1">
      <alignment horizontal="center"/>
    </xf>
    <xf numFmtId="0" fontId="0" fillId="3" borderId="0" xfId="0" applyFill="1" applyBorder="1" applyProtection="1"/>
    <xf numFmtId="0" fontId="0" fillId="3" borderId="0" xfId="0" applyFill="1" applyBorder="1" applyAlignment="1" applyProtection="1">
      <alignment horizontal="center"/>
    </xf>
    <xf numFmtId="0" fontId="0" fillId="3" borderId="0" xfId="0" applyFont="1" applyFill="1" applyBorder="1" applyProtection="1"/>
    <xf numFmtId="0" fontId="1" fillId="3" borderId="1" xfId="0" applyFont="1" applyFill="1" applyBorder="1" applyAlignment="1" applyProtection="1">
      <alignment horizontal="left" vertical="center" wrapText="1"/>
    </xf>
    <xf numFmtId="0" fontId="1" fillId="3" borderId="1" xfId="0" applyFont="1" applyFill="1" applyBorder="1" applyAlignment="1" applyProtection="1">
      <alignment vertical="center" wrapText="1"/>
    </xf>
    <xf numFmtId="0" fontId="1" fillId="3" borderId="1" xfId="0" applyFont="1" applyFill="1" applyBorder="1" applyAlignment="1" applyProtection="1">
      <alignment vertical="center"/>
    </xf>
    <xf numFmtId="0" fontId="0" fillId="0" borderId="0" xfId="0" applyAlignment="1" applyProtection="1">
      <alignment wrapText="1"/>
      <protection locked="0"/>
    </xf>
    <xf numFmtId="0" fontId="0" fillId="4" borderId="1" xfId="0" applyFill="1" applyBorder="1" applyProtection="1">
      <protection locked="0"/>
    </xf>
    <xf numFmtId="164" fontId="0" fillId="0" borderId="0" xfId="0" applyNumberFormat="1" applyProtection="1">
      <protection locked="0"/>
    </xf>
    <xf numFmtId="0" fontId="1" fillId="5" borderId="1" xfId="0" applyFont="1" applyFill="1" applyBorder="1" applyAlignment="1" applyProtection="1">
      <alignment horizontal="center" wrapText="1"/>
    </xf>
    <xf numFmtId="0" fontId="0" fillId="4" borderId="1" xfId="0" applyFill="1" applyBorder="1" applyProtection="1"/>
    <xf numFmtId="0" fontId="1" fillId="4" borderId="1" xfId="0" applyFont="1" applyFill="1" applyBorder="1" applyAlignment="1" applyProtection="1">
      <alignment horizontal="right"/>
    </xf>
    <xf numFmtId="0" fontId="1" fillId="4" borderId="1" xfId="0" applyFont="1" applyFill="1" applyBorder="1" applyProtection="1"/>
    <xf numFmtId="0" fontId="3" fillId="4" borderId="1" xfId="0" applyFont="1" applyFill="1" applyBorder="1" applyProtection="1"/>
    <xf numFmtId="0" fontId="2" fillId="4" borderId="1" xfId="0" applyFont="1" applyFill="1" applyBorder="1" applyProtection="1"/>
    <xf numFmtId="164" fontId="1" fillId="4" borderId="1" xfId="0" applyNumberFormat="1" applyFont="1" applyFill="1" applyBorder="1" applyProtection="1"/>
    <xf numFmtId="0" fontId="0" fillId="4" borderId="1" xfId="0" applyFill="1" applyBorder="1" applyAlignment="1" applyProtection="1">
      <alignment wrapText="1"/>
    </xf>
    <xf numFmtId="0" fontId="1" fillId="4" borderId="1" xfId="0" applyFont="1" applyFill="1" applyBorder="1" applyAlignment="1" applyProtection="1">
      <alignment wrapText="1"/>
    </xf>
    <xf numFmtId="0" fontId="1" fillId="0" borderId="1" xfId="0" applyFont="1" applyBorder="1" applyProtection="1"/>
    <xf numFmtId="0" fontId="1" fillId="7" borderId="1" xfId="0" applyFont="1" applyFill="1" applyBorder="1" applyAlignment="1" applyProtection="1">
      <alignment horizontal="center" vertical="center" wrapText="1"/>
    </xf>
    <xf numFmtId="0" fontId="1" fillId="7" borderId="1" xfId="0" applyFont="1" applyFill="1" applyBorder="1" applyAlignment="1" applyProtection="1">
      <alignment horizontal="center" vertical="center"/>
    </xf>
    <xf numFmtId="0" fontId="0" fillId="0" borderId="0" xfId="0" applyFont="1" applyProtection="1"/>
    <xf numFmtId="0" fontId="4" fillId="7" borderId="3" xfId="0" applyFont="1" applyFill="1" applyBorder="1" applyAlignment="1" applyProtection="1">
      <alignment horizontal="center"/>
    </xf>
    <xf numFmtId="0" fontId="1" fillId="7" borderId="1" xfId="0" applyFont="1" applyFill="1" applyBorder="1" applyAlignment="1" applyProtection="1">
      <alignment horizontal="center"/>
    </xf>
    <xf numFmtId="0" fontId="1" fillId="7" borderId="2" xfId="0" applyFont="1" applyFill="1" applyBorder="1" applyAlignment="1" applyProtection="1">
      <alignment horizontal="center" wrapText="1"/>
    </xf>
    <xf numFmtId="0" fontId="1" fillId="0" borderId="0" xfId="0" applyFont="1" applyFill="1" applyBorder="1" applyAlignment="1" applyProtection="1">
      <alignment wrapText="1"/>
      <protection locked="0"/>
    </xf>
    <xf numFmtId="0" fontId="1" fillId="8" borderId="1" xfId="0" applyFont="1" applyFill="1" applyBorder="1" applyAlignment="1" applyProtection="1">
      <alignment wrapText="1"/>
    </xf>
    <xf numFmtId="0" fontId="0" fillId="0" borderId="0" xfId="0" applyAlignment="1" applyProtection="1">
      <alignment wrapText="1"/>
    </xf>
    <xf numFmtId="1" fontId="0" fillId="0" borderId="0" xfId="0" applyNumberFormat="1" applyFill="1" applyBorder="1" applyProtection="1"/>
    <xf numFmtId="0" fontId="0" fillId="0" borderId="0" xfId="0" applyFill="1" applyBorder="1" applyAlignment="1" applyProtection="1"/>
    <xf numFmtId="0" fontId="8" fillId="0" borderId="0" xfId="0" applyFont="1" applyProtection="1"/>
    <xf numFmtId="0" fontId="1" fillId="0" borderId="0" xfId="0" applyFont="1" applyAlignment="1" applyProtection="1">
      <alignment wrapText="1"/>
    </xf>
    <xf numFmtId="0" fontId="0" fillId="3" borderId="0" xfId="0" applyFill="1" applyAlignment="1" applyProtection="1">
      <alignment horizontal="left" vertical="top"/>
    </xf>
    <xf numFmtId="0" fontId="0" fillId="3" borderId="0" xfId="0" applyFill="1" applyAlignment="1" applyProtection="1">
      <alignment horizontal="left" vertical="top" wrapText="1"/>
    </xf>
    <xf numFmtId="0" fontId="7" fillId="3" borderId="0" xfId="1" applyFill="1" applyAlignment="1" applyProtection="1">
      <alignment horizontal="left"/>
      <protection locked="0"/>
    </xf>
    <xf numFmtId="0" fontId="1" fillId="3" borderId="6" xfId="0" applyFont="1" applyFill="1" applyBorder="1" applyAlignment="1" applyProtection="1">
      <alignment horizontal="left" vertical="center"/>
    </xf>
    <xf numFmtId="0" fontId="1" fillId="3" borderId="5" xfId="0" applyFont="1" applyFill="1" applyBorder="1" applyAlignment="1" applyProtection="1">
      <alignment horizontal="left" vertical="center"/>
    </xf>
    <xf numFmtId="0" fontId="1" fillId="3" borderId="7" xfId="0" applyFont="1" applyFill="1" applyBorder="1" applyAlignment="1" applyProtection="1">
      <alignment horizontal="left" vertical="center"/>
    </xf>
    <xf numFmtId="0" fontId="1" fillId="3" borderId="8" xfId="0" applyFont="1" applyFill="1" applyBorder="1" applyAlignment="1" applyProtection="1">
      <alignment horizontal="left" vertical="center"/>
    </xf>
    <xf numFmtId="0" fontId="1" fillId="3" borderId="9" xfId="0" applyFont="1" applyFill="1" applyBorder="1" applyAlignment="1" applyProtection="1">
      <alignment horizontal="left" vertical="center"/>
    </xf>
    <xf numFmtId="0" fontId="1" fillId="3" borderId="10" xfId="0" applyFont="1" applyFill="1" applyBorder="1" applyAlignment="1" applyProtection="1">
      <alignment horizontal="left" vertical="center"/>
    </xf>
    <xf numFmtId="0" fontId="1" fillId="3" borderId="2" xfId="0" applyFont="1" applyFill="1" applyBorder="1" applyAlignment="1" applyProtection="1">
      <alignment horizontal="left"/>
    </xf>
    <xf numFmtId="0" fontId="1" fillId="3" borderId="3" xfId="0" applyFont="1" applyFill="1" applyBorder="1" applyAlignment="1" applyProtection="1">
      <alignment horizontal="left"/>
    </xf>
    <xf numFmtId="0" fontId="1" fillId="3" borderId="4" xfId="0" applyFont="1" applyFill="1" applyBorder="1" applyAlignment="1" applyProtection="1">
      <alignment horizontal="left"/>
    </xf>
    <xf numFmtId="0" fontId="3" fillId="3" borderId="1" xfId="0" applyFont="1" applyFill="1" applyBorder="1" applyAlignment="1" applyProtection="1">
      <alignment horizontal="left"/>
    </xf>
    <xf numFmtId="0" fontId="3" fillId="3" borderId="1" xfId="0" applyFont="1" applyFill="1" applyBorder="1" applyAlignment="1" applyProtection="1">
      <alignment horizontal="left" wrapText="1"/>
    </xf>
    <xf numFmtId="0" fontId="0" fillId="3" borderId="1" xfId="0" applyFill="1" applyBorder="1" applyAlignment="1" applyProtection="1">
      <alignment horizontal="left"/>
    </xf>
    <xf numFmtId="0" fontId="1" fillId="3" borderId="1" xfId="0" applyFont="1" applyFill="1" applyBorder="1" applyAlignment="1" applyProtection="1">
      <alignment horizontal="left"/>
    </xf>
    <xf numFmtId="0" fontId="2" fillId="3" borderId="1" xfId="0" applyFont="1" applyFill="1" applyBorder="1" applyAlignment="1" applyProtection="1">
      <alignment horizontal="left" vertical="center"/>
    </xf>
    <xf numFmtId="0" fontId="0" fillId="3" borderId="1" xfId="0" applyFill="1" applyBorder="1" applyAlignment="1" applyProtection="1">
      <alignment horizontal="left" wrapText="1"/>
    </xf>
    <xf numFmtId="0" fontId="0" fillId="3" borderId="1" xfId="0" applyFill="1" applyBorder="1" applyAlignment="1" applyProtection="1">
      <alignment horizontal="left" vertical="center" wrapText="1"/>
    </xf>
    <xf numFmtId="0" fontId="0" fillId="3" borderId="1" xfId="0" applyFill="1" applyBorder="1" applyAlignment="1" applyProtection="1">
      <alignment horizontal="left" vertical="center"/>
    </xf>
    <xf numFmtId="0" fontId="1" fillId="0" borderId="0" xfId="0" applyFont="1" applyAlignment="1" applyProtection="1">
      <alignment horizontal="left"/>
    </xf>
    <xf numFmtId="0" fontId="1" fillId="2" borderId="1" xfId="0" applyFont="1" applyFill="1" applyBorder="1" applyAlignment="1" applyProtection="1">
      <alignment horizontal="center"/>
    </xf>
    <xf numFmtId="0" fontId="1" fillId="3" borderId="1" xfId="0" applyFont="1" applyFill="1" applyBorder="1" applyAlignment="1" applyProtection="1">
      <alignment horizontal="left" vertical="center"/>
    </xf>
    <xf numFmtId="0" fontId="2" fillId="3" borderId="1" xfId="0" applyFont="1" applyFill="1" applyBorder="1" applyAlignment="1" applyProtection="1">
      <alignment horizontal="left"/>
    </xf>
    <xf numFmtId="0" fontId="1" fillId="0" borderId="0" xfId="0" applyFont="1" applyAlignment="1" applyProtection="1">
      <alignment horizontal="left" wrapText="1"/>
    </xf>
    <xf numFmtId="0" fontId="1" fillId="3" borderId="2" xfId="0" applyFont="1" applyFill="1" applyBorder="1" applyAlignment="1" applyProtection="1">
      <alignment horizontal="left" vertical="center"/>
    </xf>
    <xf numFmtId="0" fontId="1" fillId="3" borderId="3" xfId="0" applyFont="1" applyFill="1" applyBorder="1" applyAlignment="1" applyProtection="1">
      <alignment horizontal="left" vertical="center"/>
    </xf>
    <xf numFmtId="0" fontId="1" fillId="3" borderId="0" xfId="0" applyFont="1" applyFill="1" applyAlignment="1" applyProtection="1">
      <alignment horizontal="left" vertical="top"/>
    </xf>
    <xf numFmtId="0" fontId="1" fillId="3" borderId="0" xfId="0" applyFont="1" applyFill="1" applyAlignment="1" applyProtection="1">
      <alignment horizontal="left" wrapText="1"/>
    </xf>
    <xf numFmtId="0" fontId="0" fillId="3" borderId="2" xfId="0" applyFill="1" applyBorder="1" applyAlignment="1" applyProtection="1">
      <alignment horizontal="left"/>
    </xf>
    <xf numFmtId="0" fontId="0" fillId="3" borderId="4" xfId="0" applyFill="1" applyBorder="1" applyAlignment="1" applyProtection="1">
      <alignment horizontal="left"/>
    </xf>
    <xf numFmtId="0" fontId="0" fillId="3" borderId="11" xfId="0" applyFill="1" applyBorder="1" applyAlignment="1" applyProtection="1">
      <alignment horizontal="left" vertical="center"/>
    </xf>
    <xf numFmtId="0" fontId="0" fillId="3" borderId="12" xfId="0" applyFill="1" applyBorder="1" applyAlignment="1" applyProtection="1">
      <alignment horizontal="left" vertical="center"/>
    </xf>
    <xf numFmtId="0" fontId="1" fillId="4" borderId="11" xfId="0" applyFont="1" applyFill="1" applyBorder="1" applyAlignment="1" applyProtection="1">
      <alignment horizontal="left" vertical="top" wrapText="1"/>
    </xf>
    <xf numFmtId="0" fontId="1" fillId="4" borderId="12" xfId="0" applyFont="1" applyFill="1" applyBorder="1" applyAlignment="1" applyProtection="1">
      <alignment horizontal="left" vertical="top" wrapText="1"/>
    </xf>
    <xf numFmtId="0" fontId="1" fillId="4" borderId="11" xfId="0" applyFont="1" applyFill="1" applyBorder="1" applyAlignment="1" applyProtection="1">
      <alignment horizontal="center" vertical="top"/>
    </xf>
    <xf numFmtId="0" fontId="1" fillId="4" borderId="12" xfId="0" applyFont="1" applyFill="1" applyBorder="1" applyAlignment="1" applyProtection="1">
      <alignment horizontal="center" vertical="top"/>
    </xf>
    <xf numFmtId="0" fontId="1" fillId="4" borderId="1" xfId="0" applyFont="1" applyFill="1" applyBorder="1" applyAlignment="1" applyProtection="1">
      <alignment horizontal="left" wrapText="1"/>
    </xf>
    <xf numFmtId="0" fontId="1" fillId="4" borderId="1" xfId="0" applyFont="1" applyFill="1" applyBorder="1" applyAlignment="1" applyProtection="1">
      <alignment horizontal="center"/>
    </xf>
    <xf numFmtId="0" fontId="1" fillId="4" borderId="1" xfId="0" applyFont="1" applyFill="1" applyBorder="1" applyAlignment="1" applyProtection="1">
      <alignment horizontal="left" vertical="center" wrapText="1"/>
    </xf>
    <xf numFmtId="0" fontId="1" fillId="4" borderId="1" xfId="0" applyFont="1" applyFill="1" applyBorder="1" applyAlignment="1" applyProtection="1">
      <alignment horizontal="right"/>
    </xf>
    <xf numFmtId="1" fontId="1" fillId="4" borderId="1" xfId="0" applyNumberFormat="1" applyFont="1" applyFill="1" applyBorder="1" applyAlignment="1" applyProtection="1">
      <alignment horizontal="right"/>
    </xf>
    <xf numFmtId="0" fontId="0" fillId="4" borderId="1" xfId="0" applyFill="1" applyBorder="1" applyAlignment="1" applyProtection="1">
      <alignment horizontal="left" vertical="center" wrapText="1"/>
    </xf>
    <xf numFmtId="0" fontId="1" fillId="5" borderId="1" xfId="0" applyFont="1" applyFill="1" applyBorder="1" applyAlignment="1" applyProtection="1">
      <alignment horizontal="center"/>
    </xf>
    <xf numFmtId="0" fontId="1" fillId="4" borderId="2" xfId="0" applyFont="1" applyFill="1" applyBorder="1" applyAlignment="1" applyProtection="1">
      <alignment horizontal="left"/>
    </xf>
    <xf numFmtId="0" fontId="1" fillId="4" borderId="3" xfId="0" applyFont="1" applyFill="1" applyBorder="1" applyAlignment="1" applyProtection="1">
      <alignment horizontal="left"/>
    </xf>
    <xf numFmtId="0" fontId="1" fillId="4" borderId="4" xfId="0" applyFont="1" applyFill="1" applyBorder="1" applyAlignment="1" applyProtection="1">
      <alignment horizontal="left"/>
    </xf>
    <xf numFmtId="0" fontId="0" fillId="4" borderId="1" xfId="0" applyFill="1" applyBorder="1" applyAlignment="1" applyProtection="1">
      <alignment horizontal="left"/>
    </xf>
    <xf numFmtId="0" fontId="0" fillId="4" borderId="1" xfId="0" applyFill="1" applyBorder="1" applyAlignment="1" applyProtection="1">
      <alignment horizontal="left" wrapText="1"/>
    </xf>
    <xf numFmtId="0" fontId="1" fillId="4" borderId="1" xfId="0" applyFont="1" applyFill="1" applyBorder="1" applyAlignment="1" applyProtection="1">
      <alignment horizontal="left"/>
    </xf>
    <xf numFmtId="0" fontId="1" fillId="4" borderId="1" xfId="0" applyFont="1" applyFill="1" applyBorder="1" applyAlignment="1" applyProtection="1">
      <alignment horizontal="left" vertical="top"/>
    </xf>
    <xf numFmtId="0" fontId="0" fillId="4" borderId="1" xfId="0" applyFill="1" applyBorder="1" applyAlignment="1" applyProtection="1">
      <alignment horizontal="left" vertical="center"/>
    </xf>
    <xf numFmtId="0" fontId="2" fillId="4" borderId="2" xfId="0" applyFont="1" applyFill="1" applyBorder="1" applyAlignment="1" applyProtection="1">
      <alignment horizontal="left"/>
    </xf>
    <xf numFmtId="0" fontId="2" fillId="4" borderId="3" xfId="0" applyFont="1" applyFill="1" applyBorder="1" applyAlignment="1" applyProtection="1">
      <alignment horizontal="left"/>
    </xf>
    <xf numFmtId="0" fontId="2" fillId="4" borderId="4" xfId="0" applyFont="1" applyFill="1" applyBorder="1" applyAlignment="1" applyProtection="1">
      <alignment horizontal="left"/>
    </xf>
    <xf numFmtId="0" fontId="3" fillId="4" borderId="1" xfId="0" applyFont="1" applyFill="1" applyBorder="1" applyAlignment="1" applyProtection="1">
      <alignment horizontal="left"/>
    </xf>
    <xf numFmtId="0" fontId="3" fillId="4" borderId="1" xfId="0" applyFont="1" applyFill="1" applyBorder="1" applyAlignment="1" applyProtection="1">
      <alignment horizontal="left" vertical="center" wrapText="1"/>
    </xf>
    <xf numFmtId="0" fontId="1" fillId="4" borderId="2" xfId="0" applyFont="1" applyFill="1" applyBorder="1" applyAlignment="1" applyProtection="1">
      <alignment horizontal="left" vertical="center"/>
    </xf>
    <xf numFmtId="0" fontId="1" fillId="4" borderId="3" xfId="0" applyFont="1" applyFill="1" applyBorder="1" applyAlignment="1" applyProtection="1">
      <alignment horizontal="left" vertical="center"/>
    </xf>
    <xf numFmtId="0" fontId="1" fillId="4" borderId="4" xfId="0" applyFont="1" applyFill="1" applyBorder="1" applyAlignment="1" applyProtection="1">
      <alignment horizontal="left" vertical="center"/>
    </xf>
    <xf numFmtId="0" fontId="2" fillId="4" borderId="1" xfId="0" applyFont="1" applyFill="1" applyBorder="1" applyAlignment="1" applyProtection="1">
      <alignment horizontal="left" vertical="center" wrapText="1"/>
    </xf>
    <xf numFmtId="0" fontId="0" fillId="4" borderId="11" xfId="0" applyFill="1" applyBorder="1" applyAlignment="1" applyProtection="1">
      <alignment horizontal="left" vertical="center"/>
    </xf>
    <xf numFmtId="0" fontId="0" fillId="4" borderId="12" xfId="0" applyFill="1" applyBorder="1" applyAlignment="1" applyProtection="1">
      <alignment horizontal="left" vertical="center"/>
    </xf>
    <xf numFmtId="0" fontId="0" fillId="4" borderId="11" xfId="0" applyFill="1" applyBorder="1" applyAlignment="1" applyProtection="1">
      <alignment horizontal="left" vertical="center" wrapText="1"/>
    </xf>
    <xf numFmtId="0" fontId="0" fillId="4" borderId="12" xfId="0" applyFill="1" applyBorder="1" applyAlignment="1" applyProtection="1">
      <alignment horizontal="left" vertical="center" wrapText="1"/>
    </xf>
    <xf numFmtId="0" fontId="0" fillId="4" borderId="13" xfId="0" applyFill="1" applyBorder="1" applyAlignment="1" applyProtection="1">
      <alignment horizontal="left" vertical="center" wrapText="1"/>
    </xf>
    <xf numFmtId="0" fontId="1" fillId="7" borderId="1" xfId="0" applyFont="1" applyFill="1" applyBorder="1" applyAlignment="1" applyProtection="1">
      <alignment horizontal="center" wrapText="1"/>
    </xf>
    <xf numFmtId="0" fontId="4" fillId="7" borderId="2" xfId="0" applyFont="1" applyFill="1" applyBorder="1" applyAlignment="1" applyProtection="1">
      <alignment horizontal="center"/>
    </xf>
    <xf numFmtId="0" fontId="4" fillId="7" borderId="3" xfId="0" applyFont="1" applyFill="1" applyBorder="1" applyAlignment="1" applyProtection="1">
      <alignment horizontal="center"/>
    </xf>
    <xf numFmtId="0" fontId="1" fillId="7" borderId="1" xfId="0" applyFont="1" applyFill="1" applyBorder="1" applyAlignment="1" applyProtection="1">
      <alignment horizontal="center"/>
    </xf>
    <xf numFmtId="0" fontId="1" fillId="7" borderId="2" xfId="0" applyFont="1" applyFill="1" applyBorder="1" applyAlignment="1" applyProtection="1">
      <alignment horizontal="center"/>
    </xf>
    <xf numFmtId="0" fontId="1" fillId="7" borderId="3" xfId="0" applyFont="1" applyFill="1" applyBorder="1" applyAlignment="1" applyProtection="1">
      <alignment horizontal="center"/>
    </xf>
    <xf numFmtId="0" fontId="1" fillId="7" borderId="4" xfId="0" applyFont="1" applyFill="1" applyBorder="1" applyAlignment="1" applyProtection="1">
      <alignment horizontal="center"/>
    </xf>
    <xf numFmtId="0" fontId="1" fillId="8" borderId="1" xfId="0" applyFont="1" applyFill="1" applyBorder="1" applyAlignment="1" applyProtection="1">
      <alignment horizontal="center"/>
    </xf>
    <xf numFmtId="0" fontId="1" fillId="8" borderId="1" xfId="0" applyFont="1" applyFill="1" applyBorder="1" applyAlignment="1" applyProtection="1">
      <alignment horizontal="center" wrapText="1"/>
    </xf>
    <xf numFmtId="0" fontId="1" fillId="8" borderId="11" xfId="0" applyFont="1" applyFill="1" applyBorder="1" applyAlignment="1" applyProtection="1">
      <alignment horizontal="center" wrapText="1"/>
    </xf>
    <xf numFmtId="0" fontId="1" fillId="8" borderId="12" xfId="0" applyFont="1" applyFill="1" applyBorder="1" applyAlignment="1" applyProtection="1">
      <alignment horizontal="center" wrapText="1"/>
    </xf>
    <xf numFmtId="0" fontId="1" fillId="8" borderId="1" xfId="0" applyFont="1" applyFill="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361950</xdr:colOff>
      <xdr:row>4</xdr:row>
      <xdr:rowOff>6350</xdr:rowOff>
    </xdr:from>
    <xdr:to>
      <xdr:col>14</xdr:col>
      <xdr:colOff>563066</xdr:colOff>
      <xdr:row>32</xdr:row>
      <xdr:rowOff>35820</xdr:rowOff>
    </xdr:to>
    <xdr:pic>
      <xdr:nvPicPr>
        <xdr:cNvPr id="3" name="Picture 2" descr="Example of a farm drainage plan" title="Example of a farm drainage plan"/>
        <xdr:cNvPicPr>
          <a:picLocks noChangeAspect="1"/>
        </xdr:cNvPicPr>
      </xdr:nvPicPr>
      <xdr:blipFill>
        <a:blip xmlns:r="http://schemas.openxmlformats.org/officeDocument/2006/relationships" r:embed="rId1"/>
        <a:stretch>
          <a:fillRect/>
        </a:stretch>
      </xdr:blipFill>
      <xdr:spPr>
        <a:xfrm>
          <a:off x="5835650" y="203200"/>
          <a:ext cx="7821116" cy="64112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datamap.gov.wales/maps/974"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ahdb.org.uk/knowledge-library/slurry-wizard"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abSelected="1" workbookViewId="0">
      <selection activeCell="H1" sqref="H1"/>
    </sheetView>
  </sheetViews>
  <sheetFormatPr defaultRowHeight="15.5" x14ac:dyDescent="0.35"/>
  <cols>
    <col min="1" max="1" width="6.53515625" style="21" customWidth="1"/>
    <col min="2" max="2" width="12.69140625" style="21" customWidth="1"/>
    <col min="3" max="3" width="55.765625" style="21" customWidth="1"/>
    <col min="4" max="4" width="36.53515625" style="21" customWidth="1"/>
    <col min="5" max="16384" width="9.23046875" style="21"/>
  </cols>
  <sheetData>
    <row r="1" spans="1:7" x14ac:dyDescent="0.35">
      <c r="A1" s="22"/>
      <c r="B1" s="22"/>
      <c r="C1" s="22"/>
      <c r="D1" s="22"/>
      <c r="E1" s="22"/>
      <c r="F1" s="22"/>
      <c r="G1" s="22"/>
    </row>
    <row r="2" spans="1:7" x14ac:dyDescent="0.35">
      <c r="A2" s="22"/>
      <c r="B2" s="23" t="s">
        <v>239</v>
      </c>
      <c r="C2" s="22"/>
      <c r="D2" s="22"/>
      <c r="E2" s="22"/>
      <c r="F2" s="22"/>
      <c r="G2" s="22"/>
    </row>
    <row r="3" spans="1:7" x14ac:dyDescent="0.35">
      <c r="A3" s="22"/>
      <c r="B3" s="24" t="s">
        <v>336</v>
      </c>
      <c r="C3" s="22"/>
      <c r="D3" s="22"/>
      <c r="E3" s="22"/>
      <c r="F3" s="22"/>
      <c r="G3" s="22"/>
    </row>
    <row r="4" spans="1:7" x14ac:dyDescent="0.35">
      <c r="A4" s="22"/>
      <c r="B4" s="24"/>
      <c r="C4" s="22"/>
      <c r="D4" s="22"/>
      <c r="E4" s="22"/>
      <c r="F4" s="22"/>
      <c r="G4" s="22"/>
    </row>
    <row r="5" spans="1:7" x14ac:dyDescent="0.35">
      <c r="A5" s="22"/>
      <c r="B5" s="25" t="s">
        <v>269</v>
      </c>
      <c r="C5" s="1"/>
      <c r="D5" s="22"/>
      <c r="E5" s="22"/>
      <c r="F5" s="22"/>
      <c r="G5" s="22"/>
    </row>
    <row r="6" spans="1:7" x14ac:dyDescent="0.35">
      <c r="A6" s="22"/>
      <c r="B6" s="24"/>
      <c r="C6" s="22"/>
      <c r="D6" s="22"/>
      <c r="E6" s="22"/>
      <c r="F6" s="22"/>
      <c r="G6" s="22"/>
    </row>
    <row r="7" spans="1:7" ht="37" customHeight="1" x14ac:dyDescent="0.35">
      <c r="A7" s="22"/>
      <c r="B7" s="100" t="s">
        <v>288</v>
      </c>
      <c r="C7" s="100"/>
      <c r="D7" s="100"/>
      <c r="E7" s="26"/>
      <c r="F7" s="26"/>
      <c r="G7" s="26"/>
    </row>
    <row r="8" spans="1:7" x14ac:dyDescent="0.35">
      <c r="A8" s="22"/>
      <c r="B8" s="27"/>
      <c r="C8" s="27"/>
      <c r="D8" s="27"/>
      <c r="E8" s="27"/>
      <c r="F8" s="27"/>
      <c r="G8" s="27"/>
    </row>
    <row r="9" spans="1:7" ht="34" customHeight="1" x14ac:dyDescent="0.35">
      <c r="A9" s="22"/>
      <c r="B9" s="100" t="s">
        <v>228</v>
      </c>
      <c r="C9" s="100"/>
      <c r="D9" s="100"/>
      <c r="E9" s="26"/>
      <c r="F9" s="26"/>
      <c r="G9" s="26"/>
    </row>
    <row r="10" spans="1:7" ht="12.5" customHeight="1" x14ac:dyDescent="0.35">
      <c r="A10" s="22"/>
      <c r="B10" s="27"/>
      <c r="C10" s="27"/>
      <c r="D10" s="27"/>
      <c r="E10" s="27"/>
      <c r="F10" s="27"/>
      <c r="G10" s="27"/>
    </row>
    <row r="11" spans="1:7" ht="45" customHeight="1" x14ac:dyDescent="0.35">
      <c r="A11" s="22"/>
      <c r="B11" s="100" t="s">
        <v>240</v>
      </c>
      <c r="C11" s="100"/>
      <c r="D11" s="100"/>
      <c r="E11" s="28"/>
      <c r="F11" s="28"/>
      <c r="G11" s="28"/>
    </row>
    <row r="12" spans="1:7" ht="16" customHeight="1" x14ac:dyDescent="0.35">
      <c r="A12" s="22"/>
      <c r="B12" s="29"/>
      <c r="C12" s="29"/>
      <c r="D12" s="28"/>
      <c r="E12" s="28"/>
      <c r="F12" s="28"/>
      <c r="G12" s="28"/>
    </row>
    <row r="13" spans="1:7" ht="33" customHeight="1" x14ac:dyDescent="0.35">
      <c r="A13" s="22"/>
      <c r="B13" s="100" t="s">
        <v>236</v>
      </c>
      <c r="C13" s="100"/>
      <c r="D13" s="100"/>
      <c r="E13" s="28"/>
      <c r="F13" s="28"/>
      <c r="G13" s="28"/>
    </row>
    <row r="14" spans="1:7" x14ac:dyDescent="0.35">
      <c r="A14" s="22"/>
      <c r="B14" s="29"/>
      <c r="C14" s="29"/>
      <c r="D14" s="29"/>
      <c r="E14" s="28"/>
      <c r="F14" s="28"/>
      <c r="G14" s="28"/>
    </row>
    <row r="15" spans="1:7" x14ac:dyDescent="0.35">
      <c r="A15" s="22"/>
      <c r="B15" s="100" t="s">
        <v>333</v>
      </c>
      <c r="C15" s="100"/>
      <c r="D15" s="100"/>
      <c r="E15" s="28"/>
      <c r="F15" s="28"/>
      <c r="G15" s="28"/>
    </row>
    <row r="16" spans="1:7" x14ac:dyDescent="0.35">
      <c r="A16" s="22"/>
      <c r="B16" s="27"/>
      <c r="C16" s="27"/>
      <c r="D16" s="27"/>
      <c r="E16" s="27"/>
      <c r="F16" s="27"/>
      <c r="G16" s="27"/>
    </row>
    <row r="17" spans="1:7" ht="31" customHeight="1" x14ac:dyDescent="0.35">
      <c r="A17" s="22"/>
      <c r="B17" s="99" t="s">
        <v>305</v>
      </c>
      <c r="C17" s="99"/>
      <c r="D17" s="99"/>
      <c r="E17" s="99"/>
      <c r="F17" s="99"/>
      <c r="G17" s="99"/>
    </row>
    <row r="18" spans="1:7" x14ac:dyDescent="0.35">
      <c r="A18" s="22"/>
      <c r="B18" s="22" t="s">
        <v>189</v>
      </c>
      <c r="C18" s="22"/>
      <c r="D18" s="22"/>
      <c r="E18" s="22"/>
      <c r="F18" s="22"/>
      <c r="G18" s="22"/>
    </row>
    <row r="19" spans="1:7" x14ac:dyDescent="0.35">
      <c r="A19" s="22"/>
      <c r="B19" s="22"/>
      <c r="C19" s="101" t="s">
        <v>210</v>
      </c>
      <c r="D19" s="101"/>
      <c r="E19" s="22"/>
      <c r="F19" s="22"/>
      <c r="G19" s="22"/>
    </row>
    <row r="20" spans="1:7" x14ac:dyDescent="0.35">
      <c r="A20" s="22"/>
      <c r="B20" s="22"/>
      <c r="C20" s="101" t="s">
        <v>313</v>
      </c>
      <c r="D20" s="101"/>
      <c r="E20" s="22"/>
      <c r="F20" s="22"/>
      <c r="G20" s="22"/>
    </row>
    <row r="21" spans="1:7" x14ac:dyDescent="0.35">
      <c r="A21" s="22"/>
      <c r="B21" s="22"/>
      <c r="C21" s="101" t="s">
        <v>334</v>
      </c>
      <c r="D21" s="101"/>
      <c r="E21" s="22"/>
      <c r="F21" s="22"/>
      <c r="G21" s="22"/>
    </row>
    <row r="22" spans="1:7" x14ac:dyDescent="0.35">
      <c r="A22" s="22"/>
      <c r="B22" s="22"/>
      <c r="C22" s="101" t="s">
        <v>241</v>
      </c>
      <c r="D22" s="101"/>
      <c r="E22" s="22"/>
      <c r="F22" s="22"/>
      <c r="G22" s="22"/>
    </row>
    <row r="23" spans="1:7" x14ac:dyDescent="0.35">
      <c r="A23" s="22"/>
      <c r="B23" s="22"/>
      <c r="C23" s="101" t="s">
        <v>314</v>
      </c>
      <c r="D23" s="101"/>
      <c r="E23" s="22"/>
      <c r="F23" s="22"/>
      <c r="G23" s="22"/>
    </row>
    <row r="24" spans="1:7" x14ac:dyDescent="0.35">
      <c r="A24" s="22"/>
      <c r="B24" s="22"/>
      <c r="C24" s="30"/>
      <c r="D24" s="22"/>
      <c r="E24" s="22"/>
      <c r="F24" s="22"/>
      <c r="G24" s="22"/>
    </row>
    <row r="25" spans="1:7" x14ac:dyDescent="0.35">
      <c r="A25" s="22"/>
      <c r="B25" s="22" t="s">
        <v>209</v>
      </c>
      <c r="C25" s="22"/>
      <c r="D25" s="22"/>
      <c r="E25" s="22"/>
      <c r="F25" s="22"/>
      <c r="G25" s="22"/>
    </row>
    <row r="26" spans="1:7" x14ac:dyDescent="0.35">
      <c r="A26" s="22"/>
      <c r="B26" s="22"/>
      <c r="C26" s="101" t="s">
        <v>283</v>
      </c>
      <c r="D26" s="101"/>
      <c r="E26" s="22"/>
      <c r="F26" s="22"/>
      <c r="G26" s="22"/>
    </row>
    <row r="27" spans="1:7" x14ac:dyDescent="0.35">
      <c r="A27" s="22"/>
      <c r="B27" s="22"/>
      <c r="C27" s="101" t="s">
        <v>285</v>
      </c>
      <c r="D27" s="101"/>
      <c r="E27" s="22"/>
      <c r="F27" s="22"/>
      <c r="G27" s="22"/>
    </row>
    <row r="28" spans="1:7" x14ac:dyDescent="0.35">
      <c r="A28" s="22"/>
      <c r="B28" s="22"/>
      <c r="C28" s="101" t="s">
        <v>286</v>
      </c>
      <c r="D28" s="101"/>
      <c r="E28" s="22"/>
      <c r="F28" s="22"/>
      <c r="G28" s="22"/>
    </row>
    <row r="29" spans="1:7" x14ac:dyDescent="0.35">
      <c r="A29" s="22"/>
      <c r="B29" s="22"/>
      <c r="C29" s="101" t="s">
        <v>287</v>
      </c>
      <c r="D29" s="101"/>
      <c r="E29" s="22"/>
      <c r="F29" s="22"/>
      <c r="G29" s="22"/>
    </row>
    <row r="30" spans="1:7" x14ac:dyDescent="0.35">
      <c r="A30" s="22"/>
      <c r="B30" s="22"/>
      <c r="C30" s="22"/>
      <c r="D30" s="22"/>
      <c r="E30" s="22"/>
      <c r="F30" s="22"/>
      <c r="G30" s="22"/>
    </row>
    <row r="31" spans="1:7" x14ac:dyDescent="0.35">
      <c r="A31" s="22"/>
      <c r="B31" s="22" t="s">
        <v>191</v>
      </c>
      <c r="C31" s="22"/>
      <c r="D31" s="22"/>
      <c r="E31" s="22"/>
      <c r="F31" s="22"/>
      <c r="G31" s="22"/>
    </row>
    <row r="32" spans="1:7" x14ac:dyDescent="0.35">
      <c r="A32" s="22"/>
      <c r="B32" s="22"/>
      <c r="C32" s="101" t="s">
        <v>278</v>
      </c>
      <c r="D32" s="101"/>
      <c r="E32" s="22"/>
      <c r="F32" s="22"/>
      <c r="G32" s="22"/>
    </row>
    <row r="33" spans="1:7" x14ac:dyDescent="0.35">
      <c r="A33" s="22"/>
      <c r="B33" s="22"/>
      <c r="C33" s="101" t="s">
        <v>279</v>
      </c>
      <c r="D33" s="101"/>
      <c r="E33" s="22"/>
      <c r="F33" s="22"/>
      <c r="G33" s="22"/>
    </row>
    <row r="34" spans="1:7" x14ac:dyDescent="0.35">
      <c r="A34" s="22"/>
      <c r="B34" s="22"/>
      <c r="C34" s="101" t="s">
        <v>216</v>
      </c>
      <c r="D34" s="101"/>
      <c r="E34" s="22"/>
      <c r="F34" s="22"/>
      <c r="G34" s="22"/>
    </row>
    <row r="35" spans="1:7" x14ac:dyDescent="0.35">
      <c r="A35" s="22"/>
      <c r="B35" s="22"/>
      <c r="C35" s="101" t="s">
        <v>217</v>
      </c>
      <c r="D35" s="101"/>
      <c r="E35" s="22"/>
      <c r="F35" s="22"/>
      <c r="G35" s="22"/>
    </row>
    <row r="36" spans="1:7" x14ac:dyDescent="0.35">
      <c r="A36" s="22"/>
      <c r="B36" s="22"/>
      <c r="C36" s="22"/>
      <c r="D36" s="22"/>
      <c r="E36" s="22"/>
      <c r="F36" s="22"/>
      <c r="G36" s="22"/>
    </row>
    <row r="37" spans="1:7" x14ac:dyDescent="0.35">
      <c r="A37" s="22"/>
      <c r="B37" s="22" t="s">
        <v>190</v>
      </c>
      <c r="C37" s="22"/>
      <c r="D37" s="22"/>
      <c r="E37" s="22"/>
      <c r="F37" s="22"/>
      <c r="G37" s="22"/>
    </row>
    <row r="38" spans="1:7" x14ac:dyDescent="0.35">
      <c r="A38" s="22"/>
      <c r="B38" s="22"/>
      <c r="C38" s="101" t="s">
        <v>218</v>
      </c>
      <c r="D38" s="101"/>
      <c r="E38" s="22"/>
      <c r="F38" s="22"/>
      <c r="G38" s="22"/>
    </row>
    <row r="39" spans="1:7" x14ac:dyDescent="0.35">
      <c r="A39" s="22"/>
      <c r="B39" s="22"/>
      <c r="C39" s="22"/>
      <c r="D39" s="22"/>
      <c r="E39" s="22"/>
      <c r="F39" s="22"/>
      <c r="G39" s="22"/>
    </row>
    <row r="40" spans="1:7" x14ac:dyDescent="0.35">
      <c r="A40" s="22"/>
      <c r="B40" s="22"/>
      <c r="C40" s="22"/>
      <c r="D40" s="22"/>
      <c r="E40" s="22"/>
      <c r="F40" s="22"/>
      <c r="G40" s="22"/>
    </row>
    <row r="41" spans="1:7" x14ac:dyDescent="0.35">
      <c r="A41" s="22"/>
      <c r="B41" s="22" t="s">
        <v>270</v>
      </c>
      <c r="C41" s="22"/>
      <c r="D41" s="22"/>
      <c r="E41" s="22"/>
      <c r="F41" s="22"/>
      <c r="G41" s="22"/>
    </row>
    <row r="42" spans="1:7" ht="4" customHeight="1" x14ac:dyDescent="0.35">
      <c r="A42" s="20"/>
      <c r="B42" s="20"/>
      <c r="C42" s="20"/>
      <c r="D42" s="20"/>
      <c r="E42" s="20"/>
      <c r="F42" s="20"/>
      <c r="G42" s="20"/>
    </row>
    <row r="43" spans="1:7" hidden="1" x14ac:dyDescent="0.35">
      <c r="A43" s="20"/>
      <c r="B43" s="20"/>
      <c r="C43" s="20"/>
      <c r="D43" s="20"/>
      <c r="E43" s="20"/>
      <c r="F43" s="20"/>
      <c r="G43" s="20"/>
    </row>
    <row r="44" spans="1:7" hidden="1" x14ac:dyDescent="0.35">
      <c r="A44" s="20"/>
      <c r="B44" s="20"/>
      <c r="C44" s="20"/>
      <c r="D44" s="20"/>
      <c r="E44" s="20"/>
      <c r="F44" s="20"/>
      <c r="G44" s="20"/>
    </row>
    <row r="45" spans="1:7" hidden="1" x14ac:dyDescent="0.35">
      <c r="A45" s="20"/>
      <c r="B45" s="20"/>
      <c r="C45" s="20"/>
      <c r="D45" s="20"/>
      <c r="E45" s="20"/>
      <c r="F45" s="20"/>
      <c r="G45" s="20"/>
    </row>
    <row r="46" spans="1:7" hidden="1" x14ac:dyDescent="0.35">
      <c r="A46" s="20"/>
      <c r="B46" s="20"/>
      <c r="C46" s="20"/>
      <c r="D46" s="20"/>
      <c r="E46" s="20"/>
      <c r="F46" s="20"/>
      <c r="G46" s="20"/>
    </row>
    <row r="47" spans="1:7" hidden="1" x14ac:dyDescent="0.35">
      <c r="A47" s="20"/>
      <c r="B47" s="20"/>
      <c r="C47" s="20"/>
      <c r="D47" s="20"/>
      <c r="E47" s="20"/>
      <c r="F47" s="20"/>
      <c r="G47" s="20"/>
    </row>
    <row r="48" spans="1:7" hidden="1" x14ac:dyDescent="0.35">
      <c r="A48" s="20"/>
      <c r="B48" s="20"/>
      <c r="C48" s="20"/>
      <c r="D48" s="20"/>
      <c r="E48" s="20"/>
      <c r="F48" s="20"/>
      <c r="G48" s="20"/>
    </row>
    <row r="49" spans="1:7" hidden="1" x14ac:dyDescent="0.35">
      <c r="A49" s="20"/>
      <c r="B49" s="20"/>
      <c r="C49" s="20"/>
      <c r="D49" s="20"/>
      <c r="E49" s="20"/>
      <c r="F49" s="20"/>
      <c r="G49" s="20"/>
    </row>
    <row r="50" spans="1:7" hidden="1" x14ac:dyDescent="0.35">
      <c r="A50" s="20"/>
      <c r="B50" s="20"/>
      <c r="C50" s="20"/>
      <c r="D50" s="20"/>
      <c r="E50" s="20"/>
      <c r="F50" s="20"/>
      <c r="G50" s="20"/>
    </row>
    <row r="51" spans="1:7" hidden="1" x14ac:dyDescent="0.35"/>
    <row r="52" spans="1:7" hidden="1" x14ac:dyDescent="0.35"/>
  </sheetData>
  <sheetProtection algorithmName="SHA-512" hashValue="5ONjPm6Sf+HmNBk81QLv4BcyVZahiD2thxLbNPdsZ2hacF0E2u3JbKs34ZzRNLTWlVsEqsE/Jx4xoJf6s6ZM7Q==" saltValue="ksbrBvZPEklyEOibH8uG0A==" spinCount="100000" sheet="1" selectLockedCells="1"/>
  <mergeCells count="20">
    <mergeCell ref="C34:D34"/>
    <mergeCell ref="C35:D35"/>
    <mergeCell ref="C38:D38"/>
    <mergeCell ref="C32:D32"/>
    <mergeCell ref="C26:D26"/>
    <mergeCell ref="C28:D28"/>
    <mergeCell ref="C27:D27"/>
    <mergeCell ref="C29:D29"/>
    <mergeCell ref="C33:D33"/>
    <mergeCell ref="C19:D19"/>
    <mergeCell ref="C21:D21"/>
    <mergeCell ref="C20:D20"/>
    <mergeCell ref="C22:D22"/>
    <mergeCell ref="C23:D23"/>
    <mergeCell ref="B17:G17"/>
    <mergeCell ref="B7:D7"/>
    <mergeCell ref="B9:D9"/>
    <mergeCell ref="B11:D11"/>
    <mergeCell ref="B13:D13"/>
    <mergeCell ref="B15:D15"/>
  </mergeCells>
  <hyperlinks>
    <hyperlink ref="C19" location="'1.1 Slurry (Excluding Pig)'!A1" display="1.1 Cattle, sheep, goats, deer, horse slurry production (based on undiluted slurry)"/>
    <hyperlink ref="C20" location="'1.2 and 1.3 Additional water'!A1" display="1.2,1.3,1.4, 1.5 Additional Water requirements "/>
    <hyperlink ref="C21" location="'1.5 Pig Slurry '!A1" display="1.5 Pig Slurry"/>
    <hyperlink ref="C22" location="'1.6 Slurry Storage capacity'!A1" display="1.6 Slurry Storage Capacity"/>
    <hyperlink ref="C26" location="'2.1 Total land area'!A1" display="2.1 Total land area "/>
    <hyperlink ref="C28" location="'2.2 Imported Livestock Manure'!A1" display="2.2 Imported Livestock manure "/>
    <hyperlink ref="C29" location="'2.4 Exported Livestock Manure'!A1" display="2.4 Exported Livestock Manure "/>
    <hyperlink ref="C32" location="'3.1 Spreading Niotrogen fertils'!A1" display="3.1 Plan for the optimum amount of available Nitrogen that should be spread "/>
    <hyperlink ref="C33" location="'3.2 Plan for available nitrogen'!A1" display="3.2 Plan for available Nitrogen from organic manures"/>
    <hyperlink ref="C34" location="'3.3 Plan for manufactured nitro'!A1" display="3.3 Plan for manufactured Nitrogen "/>
    <hyperlink ref="C35" location="'3.4 Record of acutal N fertilis'!A1" display="3.4 Record of actual Nitrogen fertiliser "/>
    <hyperlink ref="C38" location="'4.1 Nmax clac for a crop'!A1" display="4.1 Nmax calculations for a crop"/>
    <hyperlink ref="C23" location="'Poultry Manure'!A1" display="Poultry Manure"/>
    <hyperlink ref="C26:D26" location="'2.1 N capacity of holding'!A1" display="2.1 Nitrogen capacity of holding from livestock manure"/>
    <hyperlink ref="C28:D28" location="'2.3 Imported Livestock Manure'!A1" display="2.3 Imported livestock manure "/>
    <hyperlink ref="C29:D29" location="'2.4 Exported Livestock Manure'!A1" display="2.4 Exported livestock manure "/>
    <hyperlink ref="C23:D23" location="'1.7 Poultry Manure'!A1" display="1.7 Poultry manure"/>
    <hyperlink ref="C27:D27" location="'2.2 Total N Produced '!A1" display="2.2 Total Nitrogen produced by livestock on the holding"/>
    <hyperlink ref="C20:D20" location="'1.2 &amp; 1.3 Additional water'!A1" display="1.2,1.3,1.4, 1.5 Additional water requirements "/>
    <hyperlink ref="C21:D21" location="'1.5 Pig Slurry '!A1" display="1.5 Pig slurry"/>
    <hyperlink ref="C34:D34" location="'3.3 Plan for manufactured N'!A1" display="3.3 Plan for manufactured Nitrogen "/>
    <hyperlink ref="C32:D32" location="'3.1 Spreading Nitrogen fertils'!A1" display="3.1 Plan for the optimum amount of available Nitrogen that should be spread "/>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workbookViewId="0">
      <selection activeCell="G1" sqref="G1"/>
    </sheetView>
  </sheetViews>
  <sheetFormatPr defaultRowHeight="15.5" x14ac:dyDescent="0.35"/>
  <cols>
    <col min="1" max="1" width="5.3046875" style="21" customWidth="1"/>
    <col min="2" max="2" width="42.53515625" style="21" bestFit="1" customWidth="1"/>
    <col min="3" max="3" width="12.23046875" style="21" customWidth="1"/>
    <col min="4" max="4" width="15.15234375" style="21" customWidth="1"/>
    <col min="5" max="5" width="13.23046875" style="21" customWidth="1"/>
    <col min="6" max="6" width="9.23046875" style="21"/>
    <col min="7" max="7" width="29.61328125" style="21" bestFit="1" customWidth="1"/>
    <col min="8" max="10" width="9.23046875" style="21"/>
    <col min="11" max="11" width="0" style="31" hidden="1" customWidth="1"/>
    <col min="12" max="12" width="42.53515625" style="31" hidden="1" customWidth="1"/>
    <col min="13" max="13" width="9.23046875" style="31" hidden="1" customWidth="1"/>
    <col min="14" max="14" width="0" style="31" hidden="1" customWidth="1"/>
    <col min="15" max="16384" width="9.23046875" style="21"/>
  </cols>
  <sheetData>
    <row r="1" spans="1:13" x14ac:dyDescent="0.35">
      <c r="A1" s="31"/>
      <c r="B1" s="45" t="s">
        <v>234</v>
      </c>
      <c r="C1" s="31"/>
      <c r="D1" s="31"/>
      <c r="E1" s="31"/>
      <c r="F1" s="31"/>
      <c r="G1" s="10" t="s">
        <v>230</v>
      </c>
      <c r="H1" s="31"/>
    </row>
    <row r="2" spans="1:13" x14ac:dyDescent="0.35">
      <c r="A2" s="31"/>
      <c r="B2" s="31"/>
      <c r="C2" s="31"/>
      <c r="D2" s="31"/>
      <c r="E2" s="31"/>
      <c r="F2" s="31"/>
      <c r="G2" s="31"/>
      <c r="H2" s="31"/>
    </row>
    <row r="3" spans="1:13" ht="46.5" x14ac:dyDescent="0.35">
      <c r="A3" s="31"/>
      <c r="B3" s="79" t="s">
        <v>118</v>
      </c>
      <c r="C3" s="84" t="s">
        <v>108</v>
      </c>
      <c r="D3" s="84" t="s">
        <v>106</v>
      </c>
      <c r="E3" s="84" t="s">
        <v>107</v>
      </c>
      <c r="F3" s="31"/>
      <c r="G3" s="31"/>
      <c r="H3" s="31"/>
    </row>
    <row r="4" spans="1:13" x14ac:dyDescent="0.35">
      <c r="A4" s="31"/>
      <c r="B4" s="7" t="s">
        <v>119</v>
      </c>
      <c r="C4" s="7">
        <v>0</v>
      </c>
      <c r="D4" s="77">
        <f>VLOOKUP(B4,L4:M20,2,FALSE)</f>
        <v>0</v>
      </c>
      <c r="E4" s="77">
        <f>SUM(C4*D4)</f>
        <v>0</v>
      </c>
      <c r="F4" s="31"/>
      <c r="G4" s="79" t="s">
        <v>212</v>
      </c>
      <c r="H4" s="85">
        <f>SUM(E4:E301)</f>
        <v>0</v>
      </c>
      <c r="L4" s="31" t="s">
        <v>109</v>
      </c>
      <c r="M4" s="31">
        <v>6</v>
      </c>
    </row>
    <row r="5" spans="1:13" x14ac:dyDescent="0.35">
      <c r="A5" s="31"/>
      <c r="B5" s="7" t="s">
        <v>119</v>
      </c>
      <c r="C5" s="7">
        <v>0</v>
      </c>
      <c r="D5" s="77">
        <f>VLOOKUP(B5,L4:M20,2,FALSE)</f>
        <v>0</v>
      </c>
      <c r="E5" s="77">
        <f t="shared" ref="E5:E31" si="0">SUM(C5*D5)</f>
        <v>0</v>
      </c>
      <c r="F5" s="31"/>
      <c r="G5" s="31"/>
      <c r="H5" s="31"/>
      <c r="L5" s="31" t="s">
        <v>110</v>
      </c>
      <c r="M5" s="31">
        <v>7</v>
      </c>
    </row>
    <row r="6" spans="1:13" x14ac:dyDescent="0.35">
      <c r="A6" s="31"/>
      <c r="B6" s="7" t="s">
        <v>119</v>
      </c>
      <c r="C6" s="7">
        <v>0</v>
      </c>
      <c r="D6" s="77">
        <f>VLOOKUP(B6,L4:M20,2,FALSE)</f>
        <v>0</v>
      </c>
      <c r="E6" s="77">
        <f t="shared" si="0"/>
        <v>0</v>
      </c>
      <c r="F6" s="31"/>
      <c r="G6" s="31"/>
      <c r="H6" s="31"/>
      <c r="L6" s="31" t="s">
        <v>111</v>
      </c>
      <c r="M6" s="31">
        <v>6</v>
      </c>
    </row>
    <row r="7" spans="1:13" x14ac:dyDescent="0.35">
      <c r="A7" s="31"/>
      <c r="B7" s="7" t="s">
        <v>119</v>
      </c>
      <c r="C7" s="7">
        <v>0</v>
      </c>
      <c r="D7" s="77">
        <f>VLOOKUP(B7,L4:M20,2,FALSE)</f>
        <v>0</v>
      </c>
      <c r="E7" s="77">
        <f t="shared" si="0"/>
        <v>0</v>
      </c>
      <c r="F7" s="31"/>
      <c r="G7" s="31"/>
      <c r="H7" s="31"/>
      <c r="L7" s="31" t="s">
        <v>112</v>
      </c>
      <c r="M7" s="31">
        <v>6.5</v>
      </c>
    </row>
    <row r="8" spans="1:13" x14ac:dyDescent="0.35">
      <c r="A8" s="31"/>
      <c r="B8" s="7" t="s">
        <v>119</v>
      </c>
      <c r="C8" s="7">
        <v>0</v>
      </c>
      <c r="D8" s="77">
        <f>VLOOKUP(B8,L4:M20,2,FALSE)</f>
        <v>0</v>
      </c>
      <c r="E8" s="77">
        <f t="shared" si="0"/>
        <v>0</v>
      </c>
      <c r="F8" s="31"/>
      <c r="G8" s="31"/>
      <c r="H8" s="31"/>
      <c r="L8" s="31" t="s">
        <v>113</v>
      </c>
      <c r="M8" s="31">
        <v>7</v>
      </c>
    </row>
    <row r="9" spans="1:13" x14ac:dyDescent="0.35">
      <c r="A9" s="31"/>
      <c r="B9" s="7" t="s">
        <v>119</v>
      </c>
      <c r="C9" s="7">
        <v>0</v>
      </c>
      <c r="D9" s="77">
        <f>VLOOKUP(B9,L4:M20,2,FALSE)</f>
        <v>0</v>
      </c>
      <c r="E9" s="77">
        <f t="shared" si="0"/>
        <v>0</v>
      </c>
      <c r="F9" s="31"/>
      <c r="G9" s="31"/>
      <c r="H9" s="31"/>
      <c r="L9" s="31" t="s">
        <v>114</v>
      </c>
      <c r="M9" s="31">
        <v>19</v>
      </c>
    </row>
    <row r="10" spans="1:13" x14ac:dyDescent="0.35">
      <c r="A10" s="31"/>
      <c r="B10" s="7" t="s">
        <v>119</v>
      </c>
      <c r="C10" s="7">
        <v>0</v>
      </c>
      <c r="D10" s="77">
        <f>VLOOKUP(B10,L4:M20,2,FALSE)</f>
        <v>0</v>
      </c>
      <c r="E10" s="77">
        <f t="shared" si="0"/>
        <v>0</v>
      </c>
      <c r="F10" s="31"/>
      <c r="G10" s="31"/>
      <c r="H10" s="31"/>
      <c r="L10" s="31" t="s">
        <v>115</v>
      </c>
      <c r="M10" s="31">
        <v>30</v>
      </c>
    </row>
    <row r="11" spans="1:13" x14ac:dyDescent="0.35">
      <c r="A11" s="31"/>
      <c r="B11" s="7" t="s">
        <v>119</v>
      </c>
      <c r="C11" s="7">
        <v>0</v>
      </c>
      <c r="D11" s="77">
        <f>VLOOKUP(B11,L4:M20,2,FALSE)</f>
        <v>0</v>
      </c>
      <c r="E11" s="77">
        <f t="shared" si="0"/>
        <v>0</v>
      </c>
      <c r="F11" s="31"/>
      <c r="G11" s="31"/>
      <c r="H11" s="31"/>
      <c r="L11" s="31" t="s">
        <v>290</v>
      </c>
      <c r="M11" s="31">
        <v>2.6</v>
      </c>
    </row>
    <row r="12" spans="1:13" x14ac:dyDescent="0.35">
      <c r="A12" s="31"/>
      <c r="B12" s="7" t="s">
        <v>119</v>
      </c>
      <c r="C12" s="7">
        <v>0</v>
      </c>
      <c r="D12" s="77">
        <f>VLOOKUP(B12,L4:M20,2,FALSE)</f>
        <v>0</v>
      </c>
      <c r="E12" s="77">
        <f t="shared" si="0"/>
        <v>0</v>
      </c>
      <c r="F12" s="31"/>
      <c r="G12" s="31"/>
      <c r="H12" s="31"/>
      <c r="L12" s="31" t="s">
        <v>116</v>
      </c>
      <c r="M12" s="31">
        <v>3.6</v>
      </c>
    </row>
    <row r="13" spans="1:13" x14ac:dyDescent="0.35">
      <c r="A13" s="31"/>
      <c r="B13" s="7" t="s">
        <v>119</v>
      </c>
      <c r="C13" s="7">
        <v>0</v>
      </c>
      <c r="D13" s="77">
        <f>VLOOKUP(B13,L4:M20,2,FALSE)</f>
        <v>0</v>
      </c>
      <c r="E13" s="77">
        <f t="shared" si="0"/>
        <v>0</v>
      </c>
      <c r="F13" s="31"/>
      <c r="G13" s="31"/>
      <c r="H13" s="31"/>
      <c r="L13" s="31" t="s">
        <v>291</v>
      </c>
      <c r="M13" s="31">
        <v>1.5</v>
      </c>
    </row>
    <row r="14" spans="1:13" x14ac:dyDescent="0.35">
      <c r="A14" s="31"/>
      <c r="B14" s="7" t="s">
        <v>119</v>
      </c>
      <c r="C14" s="7">
        <v>0</v>
      </c>
      <c r="D14" s="77">
        <f>VLOOKUP(B14,L4:M20,2,FALSE)</f>
        <v>0</v>
      </c>
      <c r="E14" s="77">
        <f t="shared" si="0"/>
        <v>0</v>
      </c>
      <c r="F14" s="31"/>
      <c r="G14" s="31"/>
      <c r="H14" s="31"/>
      <c r="L14" s="31" t="s">
        <v>292</v>
      </c>
      <c r="M14" s="31">
        <v>2</v>
      </c>
    </row>
    <row r="15" spans="1:13" x14ac:dyDescent="0.35">
      <c r="A15" s="31"/>
      <c r="B15" s="7" t="s">
        <v>119</v>
      </c>
      <c r="C15" s="7">
        <v>0</v>
      </c>
      <c r="D15" s="77">
        <f>VLOOKUP(B15,L4:M20,2,FALSE)</f>
        <v>0</v>
      </c>
      <c r="E15" s="77">
        <f t="shared" si="0"/>
        <v>0</v>
      </c>
      <c r="F15" s="31"/>
      <c r="G15" s="31"/>
      <c r="H15" s="31"/>
      <c r="L15" s="31" t="s">
        <v>293</v>
      </c>
      <c r="M15" s="31">
        <v>3</v>
      </c>
    </row>
    <row r="16" spans="1:13" x14ac:dyDescent="0.35">
      <c r="A16" s="31"/>
      <c r="B16" s="7" t="s">
        <v>119</v>
      </c>
      <c r="C16" s="7">
        <v>0</v>
      </c>
      <c r="D16" s="77">
        <f>VLOOKUP(B16,L4:M20,2,FALSE)</f>
        <v>0</v>
      </c>
      <c r="E16" s="77">
        <f t="shared" si="0"/>
        <v>0</v>
      </c>
      <c r="F16" s="31"/>
      <c r="G16" s="31"/>
      <c r="H16" s="31"/>
      <c r="L16" s="31" t="s">
        <v>294</v>
      </c>
      <c r="M16" s="31">
        <v>4</v>
      </c>
    </row>
    <row r="17" spans="1:13" x14ac:dyDescent="0.35">
      <c r="A17" s="31"/>
      <c r="B17" s="7" t="s">
        <v>119</v>
      </c>
      <c r="C17" s="7">
        <v>0</v>
      </c>
      <c r="D17" s="77">
        <f>VLOOKUP(B17,L4:M20,2,FALSE)</f>
        <v>0</v>
      </c>
      <c r="E17" s="77">
        <f t="shared" si="0"/>
        <v>0</v>
      </c>
      <c r="F17" s="31"/>
      <c r="G17" s="31"/>
      <c r="H17" s="31"/>
      <c r="L17" s="31" t="s">
        <v>295</v>
      </c>
      <c r="M17" s="31">
        <v>3.6</v>
      </c>
    </row>
    <row r="18" spans="1:13" x14ac:dyDescent="0.35">
      <c r="A18" s="31"/>
      <c r="B18" s="7" t="s">
        <v>119</v>
      </c>
      <c r="C18" s="7">
        <v>0</v>
      </c>
      <c r="D18" s="77">
        <f>VLOOKUP(B18,L4:M20,2,FALSE)</f>
        <v>0</v>
      </c>
      <c r="E18" s="77">
        <f t="shared" si="0"/>
        <v>0</v>
      </c>
      <c r="F18" s="31"/>
      <c r="G18" s="31"/>
      <c r="H18" s="31"/>
      <c r="L18" s="31" t="s">
        <v>296</v>
      </c>
      <c r="M18" s="31">
        <v>5</v>
      </c>
    </row>
    <row r="19" spans="1:13" x14ac:dyDescent="0.35">
      <c r="A19" s="31"/>
      <c r="B19" s="7" t="s">
        <v>119</v>
      </c>
      <c r="C19" s="7">
        <v>0</v>
      </c>
      <c r="D19" s="77">
        <f>VLOOKUP(B19,L4:M20,2,FALSE)</f>
        <v>0</v>
      </c>
      <c r="E19" s="77">
        <f t="shared" si="0"/>
        <v>0</v>
      </c>
      <c r="F19" s="31"/>
      <c r="G19" s="31"/>
      <c r="H19" s="31"/>
      <c r="L19" s="31" t="s">
        <v>117</v>
      </c>
      <c r="M19" s="31">
        <v>0.5</v>
      </c>
    </row>
    <row r="20" spans="1:13" x14ac:dyDescent="0.35">
      <c r="A20" s="31"/>
      <c r="B20" s="7" t="s">
        <v>119</v>
      </c>
      <c r="C20" s="7">
        <v>0</v>
      </c>
      <c r="D20" s="77">
        <f>VLOOKUP(B20,L4:M20,2,FALSE)</f>
        <v>0</v>
      </c>
      <c r="E20" s="77">
        <f t="shared" si="0"/>
        <v>0</v>
      </c>
      <c r="F20" s="31"/>
      <c r="G20" s="31"/>
      <c r="H20" s="31"/>
      <c r="L20" s="31" t="s">
        <v>119</v>
      </c>
    </row>
    <row r="21" spans="1:13" x14ac:dyDescent="0.35">
      <c r="A21" s="31"/>
      <c r="B21" s="7" t="s">
        <v>119</v>
      </c>
      <c r="C21" s="7">
        <v>0</v>
      </c>
      <c r="D21" s="77">
        <f>VLOOKUP(B21,L4:M20,2,FALSE)</f>
        <v>0</v>
      </c>
      <c r="E21" s="77">
        <f t="shared" si="0"/>
        <v>0</v>
      </c>
      <c r="F21" s="31"/>
      <c r="G21" s="31"/>
      <c r="H21" s="31"/>
    </row>
    <row r="22" spans="1:13" x14ac:dyDescent="0.35">
      <c r="A22" s="31"/>
      <c r="B22" s="7" t="s">
        <v>119</v>
      </c>
      <c r="C22" s="7">
        <v>0</v>
      </c>
      <c r="D22" s="77">
        <f>VLOOKUP(B22,L4:M20,2,FALSE)</f>
        <v>0</v>
      </c>
      <c r="E22" s="77">
        <f t="shared" si="0"/>
        <v>0</v>
      </c>
      <c r="F22" s="31"/>
      <c r="G22" s="31"/>
      <c r="H22" s="31"/>
    </row>
    <row r="23" spans="1:13" x14ac:dyDescent="0.35">
      <c r="A23" s="31"/>
      <c r="B23" s="7" t="s">
        <v>119</v>
      </c>
      <c r="C23" s="7">
        <v>0</v>
      </c>
      <c r="D23" s="77">
        <f>VLOOKUP(B23,L4:M20,2,FALSE)</f>
        <v>0</v>
      </c>
      <c r="E23" s="77">
        <f t="shared" si="0"/>
        <v>0</v>
      </c>
      <c r="F23" s="31"/>
      <c r="G23" s="31"/>
      <c r="H23" s="31"/>
    </row>
    <row r="24" spans="1:13" x14ac:dyDescent="0.35">
      <c r="A24" s="31"/>
      <c r="B24" s="7" t="s">
        <v>119</v>
      </c>
      <c r="C24" s="7">
        <v>0</v>
      </c>
      <c r="D24" s="77">
        <f>VLOOKUP(B24,L4:M20,2,FALSE)</f>
        <v>0</v>
      </c>
      <c r="E24" s="77">
        <f t="shared" si="0"/>
        <v>0</v>
      </c>
      <c r="F24" s="31"/>
      <c r="G24" s="31"/>
      <c r="H24" s="31"/>
    </row>
    <row r="25" spans="1:13" x14ac:dyDescent="0.35">
      <c r="A25" s="31"/>
      <c r="B25" s="7" t="s">
        <v>119</v>
      </c>
      <c r="C25" s="7">
        <v>0</v>
      </c>
      <c r="D25" s="77">
        <f>VLOOKUP(B25,L4:M20,2,FALSE)</f>
        <v>0</v>
      </c>
      <c r="E25" s="77">
        <f t="shared" si="0"/>
        <v>0</v>
      </c>
      <c r="F25" s="31"/>
      <c r="G25" s="31"/>
      <c r="H25" s="31"/>
    </row>
    <row r="26" spans="1:13" x14ac:dyDescent="0.35">
      <c r="A26" s="31"/>
      <c r="B26" s="7" t="s">
        <v>119</v>
      </c>
      <c r="C26" s="7">
        <v>0</v>
      </c>
      <c r="D26" s="77">
        <f>VLOOKUP(B26,L4:M20,2,FALSE)</f>
        <v>0</v>
      </c>
      <c r="E26" s="77">
        <f t="shared" si="0"/>
        <v>0</v>
      </c>
      <c r="F26" s="31"/>
      <c r="G26" s="31"/>
      <c r="H26" s="31"/>
    </row>
    <row r="27" spans="1:13" x14ac:dyDescent="0.35">
      <c r="A27" s="31"/>
      <c r="B27" s="7" t="s">
        <v>119</v>
      </c>
      <c r="C27" s="7">
        <v>0</v>
      </c>
      <c r="D27" s="77">
        <f>VLOOKUP(B27,L4:M20,2,FALSE)</f>
        <v>0</v>
      </c>
      <c r="E27" s="77">
        <f t="shared" si="0"/>
        <v>0</v>
      </c>
      <c r="F27" s="31"/>
      <c r="G27" s="31"/>
      <c r="H27" s="31"/>
    </row>
    <row r="28" spans="1:13" x14ac:dyDescent="0.35">
      <c r="A28" s="31"/>
      <c r="B28" s="7" t="s">
        <v>119</v>
      </c>
      <c r="C28" s="7">
        <v>0</v>
      </c>
      <c r="D28" s="77">
        <f>VLOOKUP(B28,L4:M20,2,FALSE)</f>
        <v>0</v>
      </c>
      <c r="E28" s="77">
        <f t="shared" si="0"/>
        <v>0</v>
      </c>
      <c r="F28" s="31"/>
      <c r="G28" s="31"/>
      <c r="H28" s="31"/>
    </row>
    <row r="29" spans="1:13" x14ac:dyDescent="0.35">
      <c r="A29" s="31"/>
      <c r="B29" s="7" t="s">
        <v>119</v>
      </c>
      <c r="C29" s="7">
        <v>0</v>
      </c>
      <c r="D29" s="77">
        <f>VLOOKUP(B29,L4:M20,2,FALSE)</f>
        <v>0</v>
      </c>
      <c r="E29" s="77">
        <f t="shared" si="0"/>
        <v>0</v>
      </c>
      <c r="F29" s="31"/>
      <c r="G29" s="31"/>
      <c r="H29" s="31"/>
    </row>
    <row r="30" spans="1:13" x14ac:dyDescent="0.35">
      <c r="A30" s="31"/>
      <c r="B30" s="7" t="s">
        <v>119</v>
      </c>
      <c r="C30" s="7">
        <v>0</v>
      </c>
      <c r="D30" s="77">
        <f>VLOOKUP(B30,L4:M20,2,FALSE)</f>
        <v>0</v>
      </c>
      <c r="E30" s="77">
        <f t="shared" si="0"/>
        <v>0</v>
      </c>
      <c r="F30" s="31"/>
      <c r="G30" s="31"/>
      <c r="H30" s="31"/>
    </row>
    <row r="31" spans="1:13" x14ac:dyDescent="0.35">
      <c r="A31" s="31"/>
      <c r="B31" s="7" t="s">
        <v>119</v>
      </c>
      <c r="C31" s="7">
        <v>0</v>
      </c>
      <c r="D31" s="77">
        <f>VLOOKUP(B31,L4:M20,2,FALSE)</f>
        <v>0</v>
      </c>
      <c r="E31" s="77">
        <f t="shared" si="0"/>
        <v>0</v>
      </c>
      <c r="F31" s="31"/>
      <c r="G31" s="31"/>
      <c r="H31" s="31"/>
    </row>
  </sheetData>
  <sheetProtection algorithmName="SHA-512" hashValue="Bmzd2mNqAyzNFVxahwc7l7R5YlKgyfdyF1GDRLZZf09lHhB+RhF2uA+TNtb16V4E2qM1tPvk0YL/fR865ILj6w==" saltValue="Xz1TO6T8Zc3K+Z8ob5KtMg==" spinCount="100000" sheet="1" objects="1" scenarios="1" selectLockedCells="1"/>
  <dataValidations count="1">
    <dataValidation type="list" allowBlank="1" showInputMessage="1" showErrorMessage="1" sqref="B4:B31">
      <formula1>$L$4:$L$20</formula1>
    </dataValidation>
  </dataValidations>
  <hyperlinks>
    <hyperlink ref="G1" location="Overview!A1" display="Return to Overview"/>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workbookViewId="0">
      <selection activeCell="I1" sqref="I1"/>
    </sheetView>
  </sheetViews>
  <sheetFormatPr defaultRowHeight="15.5" x14ac:dyDescent="0.35"/>
  <cols>
    <col min="1" max="1" width="5.3828125" style="21" customWidth="1"/>
    <col min="2" max="2" width="21.84375" style="21" customWidth="1"/>
    <col min="3" max="3" width="17.07421875" style="21" customWidth="1"/>
    <col min="4" max="4" width="23" style="21" customWidth="1"/>
    <col min="5" max="5" width="17.84375" style="21" customWidth="1"/>
    <col min="6" max="6" width="21.15234375" style="21" customWidth="1"/>
    <col min="7" max="7" width="19.3046875" style="21" customWidth="1"/>
    <col min="8" max="8" width="18.53515625" style="21" customWidth="1"/>
    <col min="9" max="9" width="20.765625" style="21" customWidth="1"/>
    <col min="10" max="10" width="26.07421875" style="21" bestFit="1" customWidth="1"/>
    <col min="11" max="16384" width="9.23046875" style="21"/>
  </cols>
  <sheetData>
    <row r="1" spans="1:10" x14ac:dyDescent="0.35">
      <c r="A1" s="31"/>
      <c r="B1" s="45" t="s">
        <v>277</v>
      </c>
      <c r="C1" s="31"/>
      <c r="D1" s="31"/>
      <c r="E1" s="31"/>
      <c r="F1" s="31"/>
      <c r="G1" s="31"/>
      <c r="H1" s="31"/>
      <c r="I1" s="10" t="s">
        <v>231</v>
      </c>
      <c r="J1" s="31"/>
    </row>
    <row r="2" spans="1:10" x14ac:dyDescent="0.35">
      <c r="A2" s="31"/>
      <c r="B2" s="31"/>
      <c r="C2" s="31"/>
      <c r="D2" s="31"/>
      <c r="E2" s="31"/>
      <c r="F2" s="31"/>
      <c r="G2" s="31"/>
      <c r="H2" s="31"/>
      <c r="I2" s="31"/>
      <c r="J2" s="31"/>
    </row>
    <row r="3" spans="1:10" ht="45" customHeight="1" x14ac:dyDescent="0.35">
      <c r="A3" s="31"/>
      <c r="B3" s="86" t="s">
        <v>133</v>
      </c>
      <c r="C3" s="86" t="s">
        <v>297</v>
      </c>
      <c r="D3" s="87" t="s">
        <v>134</v>
      </c>
      <c r="E3" s="86" t="s">
        <v>135</v>
      </c>
      <c r="F3" s="86" t="s">
        <v>136</v>
      </c>
      <c r="G3" s="86" t="s">
        <v>137</v>
      </c>
      <c r="H3" s="86" t="s">
        <v>298</v>
      </c>
      <c r="I3" s="86" t="s">
        <v>332</v>
      </c>
      <c r="J3" s="86" t="s">
        <v>138</v>
      </c>
    </row>
    <row r="4" spans="1:10" x14ac:dyDescent="0.35">
      <c r="B4" s="7"/>
      <c r="C4" s="7"/>
      <c r="D4" s="7"/>
      <c r="E4" s="7"/>
      <c r="F4" s="7"/>
      <c r="G4" s="7"/>
      <c r="H4" s="7"/>
      <c r="I4" s="7"/>
      <c r="J4" s="7"/>
    </row>
    <row r="5" spans="1:10" x14ac:dyDescent="0.35">
      <c r="B5" s="7"/>
      <c r="C5" s="7"/>
      <c r="D5" s="7"/>
      <c r="E5" s="7"/>
      <c r="F5" s="7"/>
      <c r="G5" s="7"/>
      <c r="H5" s="7"/>
      <c r="I5" s="7"/>
      <c r="J5" s="7"/>
    </row>
    <row r="6" spans="1:10" x14ac:dyDescent="0.35">
      <c r="B6" s="7"/>
      <c r="C6" s="7"/>
      <c r="D6" s="7"/>
      <c r="E6" s="7"/>
      <c r="F6" s="7"/>
      <c r="G6" s="7"/>
      <c r="H6" s="7"/>
      <c r="I6" s="7"/>
      <c r="J6" s="7"/>
    </row>
    <row r="7" spans="1:10" x14ac:dyDescent="0.35">
      <c r="B7" s="7"/>
      <c r="C7" s="7"/>
      <c r="D7" s="7"/>
      <c r="E7" s="7"/>
      <c r="F7" s="7"/>
      <c r="G7" s="7"/>
      <c r="H7" s="7"/>
      <c r="I7" s="7"/>
      <c r="J7" s="7"/>
    </row>
    <row r="8" spans="1:10" x14ac:dyDescent="0.35">
      <c r="B8" s="7"/>
      <c r="C8" s="7"/>
      <c r="D8" s="7"/>
      <c r="E8" s="7"/>
      <c r="F8" s="7"/>
      <c r="G8" s="7"/>
      <c r="H8" s="7"/>
      <c r="I8" s="7"/>
      <c r="J8" s="7"/>
    </row>
    <row r="9" spans="1:10" x14ac:dyDescent="0.35">
      <c r="B9" s="7"/>
      <c r="C9" s="7"/>
      <c r="D9" s="7"/>
      <c r="E9" s="7"/>
      <c r="F9" s="7"/>
      <c r="G9" s="7"/>
      <c r="H9" s="7"/>
      <c r="I9" s="7"/>
      <c r="J9" s="7"/>
    </row>
    <row r="10" spans="1:10" x14ac:dyDescent="0.35">
      <c r="B10" s="7"/>
      <c r="C10" s="7"/>
      <c r="D10" s="7"/>
      <c r="E10" s="7"/>
      <c r="F10" s="7"/>
      <c r="G10" s="7"/>
      <c r="H10" s="7"/>
      <c r="I10" s="7"/>
      <c r="J10" s="7"/>
    </row>
    <row r="11" spans="1:10" x14ac:dyDescent="0.35">
      <c r="B11" s="7"/>
      <c r="C11" s="7"/>
      <c r="D11" s="7"/>
      <c r="E11" s="7"/>
      <c r="F11" s="7"/>
      <c r="G11" s="7"/>
      <c r="H11" s="7"/>
      <c r="I11" s="7"/>
      <c r="J11" s="7"/>
    </row>
    <row r="12" spans="1:10" x14ac:dyDescent="0.35">
      <c r="B12" s="7"/>
      <c r="C12" s="7"/>
      <c r="D12" s="7"/>
      <c r="E12" s="7"/>
      <c r="F12" s="7"/>
      <c r="G12" s="7"/>
      <c r="H12" s="7"/>
      <c r="I12" s="7"/>
      <c r="J12" s="7"/>
    </row>
    <row r="13" spans="1:10" x14ac:dyDescent="0.35">
      <c r="B13" s="7"/>
      <c r="C13" s="7"/>
      <c r="D13" s="7"/>
      <c r="E13" s="7"/>
      <c r="F13" s="7"/>
      <c r="G13" s="7"/>
      <c r="H13" s="7"/>
      <c r="I13" s="7"/>
      <c r="J13" s="7"/>
    </row>
    <row r="14" spans="1:10" x14ac:dyDescent="0.35">
      <c r="B14" s="7"/>
      <c r="C14" s="7"/>
      <c r="D14" s="7"/>
      <c r="E14" s="7"/>
      <c r="F14" s="7"/>
      <c r="G14" s="7"/>
      <c r="H14" s="7"/>
      <c r="I14" s="7"/>
      <c r="J14" s="7"/>
    </row>
    <row r="15" spans="1:10" x14ac:dyDescent="0.35">
      <c r="B15" s="7"/>
      <c r="C15" s="7"/>
      <c r="D15" s="7"/>
      <c r="E15" s="7"/>
      <c r="F15" s="7"/>
      <c r="G15" s="7"/>
      <c r="H15" s="7"/>
      <c r="I15" s="7"/>
      <c r="J15" s="7"/>
    </row>
    <row r="16" spans="1:10" x14ac:dyDescent="0.35">
      <c r="B16" s="7"/>
      <c r="C16" s="7"/>
      <c r="D16" s="7"/>
      <c r="E16" s="7"/>
      <c r="F16" s="7"/>
      <c r="G16" s="7"/>
      <c r="H16" s="7"/>
      <c r="I16" s="7"/>
      <c r="J16" s="7"/>
    </row>
    <row r="17" spans="2:10" x14ac:dyDescent="0.35">
      <c r="B17" s="7"/>
      <c r="C17" s="7"/>
      <c r="D17" s="7"/>
      <c r="E17" s="7"/>
      <c r="F17" s="7"/>
      <c r="G17" s="7"/>
      <c r="H17" s="7"/>
      <c r="I17" s="7"/>
      <c r="J17" s="7"/>
    </row>
    <row r="18" spans="2:10" x14ac:dyDescent="0.35">
      <c r="B18" s="7"/>
      <c r="C18" s="7"/>
      <c r="D18" s="7"/>
      <c r="E18" s="7"/>
      <c r="F18" s="7"/>
      <c r="G18" s="7"/>
      <c r="H18" s="7"/>
      <c r="I18" s="7"/>
      <c r="J18" s="7"/>
    </row>
    <row r="19" spans="2:10" x14ac:dyDescent="0.35">
      <c r="B19" s="7"/>
      <c r="C19" s="7"/>
      <c r="D19" s="7"/>
      <c r="E19" s="7"/>
      <c r="F19" s="7"/>
      <c r="G19" s="7"/>
      <c r="H19" s="7"/>
      <c r="I19" s="7"/>
      <c r="J19" s="7"/>
    </row>
    <row r="20" spans="2:10" x14ac:dyDescent="0.35">
      <c r="B20" s="7"/>
      <c r="C20" s="7"/>
      <c r="D20" s="7"/>
      <c r="E20" s="7"/>
      <c r="F20" s="7"/>
      <c r="G20" s="7"/>
      <c r="H20" s="7"/>
      <c r="I20" s="7"/>
      <c r="J20" s="7"/>
    </row>
    <row r="21" spans="2:10" x14ac:dyDescent="0.35">
      <c r="B21" s="7"/>
      <c r="C21" s="7"/>
      <c r="D21" s="7"/>
      <c r="E21" s="7"/>
      <c r="F21" s="7"/>
      <c r="G21" s="7"/>
      <c r="H21" s="7"/>
      <c r="I21" s="7"/>
      <c r="J21" s="7"/>
    </row>
    <row r="22" spans="2:10" x14ac:dyDescent="0.35">
      <c r="B22" s="7"/>
      <c r="C22" s="7"/>
      <c r="D22" s="7"/>
      <c r="E22" s="7"/>
      <c r="F22" s="7"/>
      <c r="G22" s="7"/>
      <c r="H22" s="7"/>
      <c r="I22" s="7"/>
      <c r="J22" s="7"/>
    </row>
    <row r="23" spans="2:10" x14ac:dyDescent="0.35">
      <c r="B23" s="7"/>
      <c r="C23" s="7"/>
      <c r="D23" s="7"/>
      <c r="E23" s="7"/>
      <c r="F23" s="7"/>
      <c r="G23" s="7"/>
      <c r="H23" s="7"/>
      <c r="I23" s="7"/>
      <c r="J23" s="7"/>
    </row>
    <row r="24" spans="2:10" x14ac:dyDescent="0.35">
      <c r="B24" s="7"/>
      <c r="C24" s="7"/>
      <c r="D24" s="7"/>
      <c r="E24" s="7"/>
      <c r="F24" s="7"/>
      <c r="G24" s="7"/>
      <c r="H24" s="7"/>
      <c r="I24" s="7"/>
      <c r="J24" s="7"/>
    </row>
    <row r="25" spans="2:10" x14ac:dyDescent="0.35">
      <c r="B25" s="7"/>
      <c r="C25" s="7"/>
      <c r="D25" s="7"/>
      <c r="E25" s="7"/>
      <c r="F25" s="7"/>
      <c r="G25" s="7"/>
      <c r="H25" s="7"/>
      <c r="I25" s="7"/>
      <c r="J25" s="7"/>
    </row>
    <row r="26" spans="2:10" x14ac:dyDescent="0.35">
      <c r="B26" s="7"/>
      <c r="C26" s="7"/>
      <c r="D26" s="7"/>
      <c r="E26" s="7"/>
      <c r="F26" s="7"/>
      <c r="G26" s="7"/>
      <c r="H26" s="7"/>
      <c r="I26" s="7"/>
      <c r="J26" s="7"/>
    </row>
    <row r="27" spans="2:10" x14ac:dyDescent="0.35">
      <c r="B27" s="7"/>
      <c r="C27" s="7"/>
      <c r="D27" s="7"/>
      <c r="E27" s="7"/>
      <c r="F27" s="7"/>
      <c r="G27" s="7"/>
      <c r="H27" s="7"/>
      <c r="I27" s="7"/>
      <c r="J27" s="7"/>
    </row>
    <row r="28" spans="2:10" x14ac:dyDescent="0.35">
      <c r="B28" s="7"/>
      <c r="C28" s="7"/>
      <c r="D28" s="7"/>
      <c r="E28" s="7"/>
      <c r="F28" s="7"/>
      <c r="G28" s="7"/>
      <c r="H28" s="7"/>
      <c r="I28" s="7"/>
      <c r="J28" s="7"/>
    </row>
    <row r="29" spans="2:10" x14ac:dyDescent="0.35">
      <c r="B29" s="7"/>
      <c r="C29" s="7"/>
      <c r="D29" s="7"/>
      <c r="E29" s="7"/>
      <c r="F29" s="7"/>
      <c r="G29" s="7"/>
      <c r="H29" s="7"/>
      <c r="I29" s="7"/>
      <c r="J29" s="7"/>
    </row>
    <row r="30" spans="2:10" x14ac:dyDescent="0.35">
      <c r="B30" s="7"/>
      <c r="C30" s="7"/>
      <c r="D30" s="7"/>
      <c r="E30" s="7"/>
      <c r="F30" s="7"/>
      <c r="G30" s="7"/>
      <c r="H30" s="7"/>
      <c r="I30" s="7"/>
      <c r="J30" s="7"/>
    </row>
    <row r="31" spans="2:10" x14ac:dyDescent="0.35">
      <c r="B31" s="7"/>
      <c r="C31" s="7"/>
      <c r="D31" s="7"/>
      <c r="E31" s="7"/>
      <c r="F31" s="7"/>
      <c r="G31" s="7"/>
      <c r="H31" s="7"/>
      <c r="I31" s="7"/>
      <c r="J31" s="7"/>
    </row>
    <row r="32" spans="2:10" x14ac:dyDescent="0.35">
      <c r="B32" s="7"/>
      <c r="C32" s="7"/>
      <c r="D32" s="7"/>
      <c r="E32" s="7"/>
      <c r="F32" s="7"/>
      <c r="G32" s="7"/>
      <c r="H32" s="7"/>
      <c r="I32" s="7"/>
      <c r="J32" s="7"/>
    </row>
    <row r="33" spans="2:10" x14ac:dyDescent="0.35">
      <c r="B33" s="7"/>
      <c r="C33" s="7"/>
      <c r="D33" s="7"/>
      <c r="E33" s="7"/>
      <c r="F33" s="7"/>
      <c r="G33" s="7"/>
      <c r="H33" s="7"/>
      <c r="I33" s="7"/>
      <c r="J33" s="7"/>
    </row>
    <row r="34" spans="2:10" x14ac:dyDescent="0.35">
      <c r="B34" s="7"/>
      <c r="C34" s="7"/>
      <c r="D34" s="7"/>
      <c r="E34" s="7"/>
      <c r="F34" s="7"/>
      <c r="G34" s="7"/>
      <c r="H34" s="7"/>
      <c r="I34" s="7"/>
      <c r="J34" s="7"/>
    </row>
    <row r="35" spans="2:10" x14ac:dyDescent="0.35">
      <c r="B35" s="7"/>
      <c r="C35" s="7"/>
      <c r="D35" s="7"/>
      <c r="E35" s="7"/>
      <c r="F35" s="7"/>
      <c r="G35" s="7"/>
      <c r="H35" s="7"/>
      <c r="I35" s="7"/>
      <c r="J35" s="7"/>
    </row>
    <row r="36" spans="2:10" x14ac:dyDescent="0.35">
      <c r="B36" s="7"/>
      <c r="C36" s="7"/>
      <c r="D36" s="7"/>
      <c r="E36" s="7"/>
      <c r="F36" s="7"/>
      <c r="G36" s="7"/>
      <c r="H36" s="7"/>
      <c r="I36" s="7"/>
      <c r="J36" s="7"/>
    </row>
    <row r="37" spans="2:10" x14ac:dyDescent="0.35">
      <c r="B37" s="7"/>
      <c r="C37" s="7"/>
      <c r="D37" s="7"/>
      <c r="E37" s="7"/>
      <c r="F37" s="7"/>
      <c r="G37" s="7"/>
      <c r="H37" s="7"/>
      <c r="I37" s="7"/>
      <c r="J37" s="7"/>
    </row>
    <row r="38" spans="2:10" x14ac:dyDescent="0.35">
      <c r="B38" s="7"/>
      <c r="C38" s="7"/>
      <c r="D38" s="7"/>
      <c r="E38" s="7"/>
      <c r="F38" s="7"/>
      <c r="G38" s="7"/>
      <c r="H38" s="7"/>
      <c r="I38" s="7"/>
      <c r="J38" s="7"/>
    </row>
    <row r="39" spans="2:10" x14ac:dyDescent="0.35">
      <c r="B39" s="7"/>
      <c r="C39" s="7"/>
      <c r="D39" s="7"/>
      <c r="E39" s="7"/>
      <c r="F39" s="7"/>
      <c r="G39" s="7"/>
      <c r="H39" s="7"/>
      <c r="I39" s="7"/>
      <c r="J39" s="7"/>
    </row>
    <row r="40" spans="2:10" x14ac:dyDescent="0.35">
      <c r="B40" s="7"/>
      <c r="C40" s="7"/>
      <c r="D40" s="7"/>
      <c r="E40" s="7"/>
      <c r="F40" s="7"/>
      <c r="G40" s="7"/>
      <c r="H40" s="7"/>
      <c r="I40" s="7"/>
      <c r="J40" s="7"/>
    </row>
    <row r="41" spans="2:10" x14ac:dyDescent="0.35">
      <c r="B41" s="7"/>
      <c r="C41" s="7"/>
      <c r="D41" s="7"/>
      <c r="E41" s="7"/>
      <c r="F41" s="7"/>
      <c r="G41" s="7"/>
      <c r="H41" s="7"/>
      <c r="I41" s="7"/>
      <c r="J41" s="7"/>
    </row>
    <row r="42" spans="2:10" x14ac:dyDescent="0.35">
      <c r="B42" s="7"/>
      <c r="C42" s="7"/>
      <c r="D42" s="7"/>
      <c r="E42" s="7"/>
      <c r="F42" s="7"/>
      <c r="G42" s="7"/>
      <c r="H42" s="7"/>
      <c r="I42" s="7"/>
      <c r="J42" s="7"/>
    </row>
    <row r="43" spans="2:10" x14ac:dyDescent="0.35">
      <c r="B43" s="7"/>
      <c r="C43" s="7"/>
      <c r="D43" s="7"/>
      <c r="E43" s="7"/>
      <c r="F43" s="7"/>
      <c r="G43" s="7"/>
      <c r="H43" s="7"/>
      <c r="I43" s="7"/>
      <c r="J43" s="7"/>
    </row>
    <row r="44" spans="2:10" x14ac:dyDescent="0.35">
      <c r="B44" s="7"/>
      <c r="C44" s="7"/>
      <c r="D44" s="7"/>
      <c r="E44" s="7"/>
      <c r="F44" s="7"/>
      <c r="G44" s="7"/>
      <c r="H44" s="7"/>
      <c r="I44" s="7"/>
      <c r="J44" s="7"/>
    </row>
    <row r="45" spans="2:10" x14ac:dyDescent="0.35">
      <c r="B45" s="7"/>
      <c r="C45" s="7"/>
      <c r="D45" s="7"/>
      <c r="E45" s="7"/>
      <c r="F45" s="7"/>
      <c r="G45" s="7"/>
      <c r="H45" s="7"/>
      <c r="I45" s="7"/>
      <c r="J45" s="7"/>
    </row>
    <row r="46" spans="2:10" x14ac:dyDescent="0.35">
      <c r="B46" s="7"/>
      <c r="C46" s="7"/>
      <c r="D46" s="7"/>
      <c r="E46" s="7"/>
      <c r="F46" s="7"/>
      <c r="G46" s="7"/>
      <c r="H46" s="7"/>
      <c r="I46" s="7"/>
      <c r="J46" s="7"/>
    </row>
    <row r="47" spans="2:10" x14ac:dyDescent="0.35">
      <c r="B47" s="7"/>
      <c r="C47" s="7"/>
      <c r="D47" s="7"/>
      <c r="E47" s="7"/>
      <c r="F47" s="7"/>
      <c r="G47" s="7"/>
      <c r="H47" s="7"/>
      <c r="I47" s="7"/>
      <c r="J47" s="7"/>
    </row>
    <row r="48" spans="2:10" x14ac:dyDescent="0.35">
      <c r="B48" s="7"/>
      <c r="C48" s="7"/>
      <c r="D48" s="7"/>
      <c r="E48" s="7"/>
      <c r="F48" s="7"/>
      <c r="G48" s="7"/>
      <c r="H48" s="7"/>
      <c r="I48" s="7"/>
      <c r="J48" s="7"/>
    </row>
    <row r="49" spans="2:10" x14ac:dyDescent="0.35">
      <c r="B49" s="7"/>
      <c r="C49" s="7"/>
      <c r="D49" s="7"/>
      <c r="E49" s="7"/>
      <c r="F49" s="7"/>
      <c r="G49" s="7"/>
      <c r="H49" s="7"/>
      <c r="I49" s="7"/>
      <c r="J49" s="7"/>
    </row>
    <row r="50" spans="2:10" x14ac:dyDescent="0.35">
      <c r="B50" s="7"/>
      <c r="C50" s="7"/>
      <c r="D50" s="7"/>
      <c r="E50" s="7"/>
      <c r="F50" s="7"/>
      <c r="G50" s="7"/>
      <c r="H50" s="7"/>
      <c r="I50" s="7"/>
      <c r="J50" s="7"/>
    </row>
    <row r="51" spans="2:10" x14ac:dyDescent="0.35">
      <c r="B51" s="7"/>
      <c r="C51" s="7"/>
      <c r="D51" s="7"/>
      <c r="E51" s="7"/>
      <c r="F51" s="7"/>
      <c r="G51" s="7"/>
      <c r="H51" s="7"/>
      <c r="I51" s="7"/>
      <c r="J51" s="7"/>
    </row>
    <row r="52" spans="2:10" x14ac:dyDescent="0.35">
      <c r="B52" s="7"/>
      <c r="C52" s="7"/>
      <c r="D52" s="7"/>
      <c r="E52" s="7"/>
      <c r="F52" s="7"/>
      <c r="G52" s="7"/>
      <c r="H52" s="7"/>
      <c r="I52" s="7"/>
      <c r="J52" s="7"/>
    </row>
    <row r="53" spans="2:10" x14ac:dyDescent="0.35">
      <c r="B53" s="7"/>
      <c r="C53" s="7"/>
      <c r="D53" s="7"/>
      <c r="E53" s="7"/>
      <c r="F53" s="7"/>
      <c r="G53" s="7"/>
      <c r="H53" s="7"/>
      <c r="I53" s="7"/>
      <c r="J53" s="7"/>
    </row>
    <row r="54" spans="2:10" x14ac:dyDescent="0.35">
      <c r="B54" s="7"/>
      <c r="C54" s="7"/>
      <c r="D54" s="7"/>
      <c r="E54" s="7"/>
      <c r="F54" s="7"/>
      <c r="G54" s="7"/>
      <c r="H54" s="7"/>
      <c r="I54" s="7"/>
      <c r="J54" s="7"/>
    </row>
    <row r="55" spans="2:10" x14ac:dyDescent="0.35">
      <c r="B55" s="7"/>
      <c r="C55" s="7"/>
      <c r="D55" s="7"/>
      <c r="E55" s="7"/>
      <c r="F55" s="7"/>
      <c r="G55" s="7"/>
      <c r="H55" s="7"/>
      <c r="I55" s="7"/>
      <c r="J55" s="7"/>
    </row>
    <row r="56" spans="2:10" x14ac:dyDescent="0.35">
      <c r="B56" s="7"/>
      <c r="C56" s="7"/>
      <c r="D56" s="7"/>
      <c r="E56" s="7"/>
      <c r="F56" s="7"/>
      <c r="G56" s="7"/>
      <c r="H56" s="7"/>
      <c r="I56" s="7"/>
      <c r="J56" s="7"/>
    </row>
    <row r="57" spans="2:10" x14ac:dyDescent="0.35">
      <c r="B57" s="7"/>
      <c r="C57" s="7"/>
      <c r="D57" s="7"/>
      <c r="E57" s="7"/>
      <c r="F57" s="7"/>
      <c r="G57" s="7"/>
      <c r="H57" s="7"/>
      <c r="I57" s="7"/>
      <c r="J57" s="7"/>
    </row>
    <row r="58" spans="2:10" x14ac:dyDescent="0.35">
      <c r="B58" s="7"/>
      <c r="C58" s="7"/>
      <c r="D58" s="7"/>
      <c r="E58" s="7"/>
      <c r="F58" s="7"/>
      <c r="G58" s="7"/>
      <c r="H58" s="7"/>
      <c r="I58" s="7"/>
      <c r="J58" s="7"/>
    </row>
    <row r="59" spans="2:10" x14ac:dyDescent="0.35">
      <c r="B59" s="7"/>
      <c r="C59" s="7"/>
      <c r="D59" s="7"/>
      <c r="E59" s="7"/>
      <c r="F59" s="7"/>
      <c r="G59" s="7"/>
      <c r="H59" s="7"/>
      <c r="I59" s="7"/>
      <c r="J59" s="7"/>
    </row>
    <row r="60" spans="2:10" x14ac:dyDescent="0.35">
      <c r="B60" s="7"/>
      <c r="C60" s="7"/>
      <c r="D60" s="7"/>
      <c r="E60" s="7"/>
      <c r="F60" s="7"/>
      <c r="G60" s="7"/>
      <c r="H60" s="7"/>
      <c r="I60" s="7"/>
      <c r="J60" s="7"/>
    </row>
    <row r="61" spans="2:10" x14ac:dyDescent="0.35">
      <c r="B61" s="7"/>
      <c r="C61" s="7"/>
      <c r="D61" s="7"/>
      <c r="E61" s="7"/>
      <c r="F61" s="7"/>
      <c r="G61" s="7"/>
      <c r="H61" s="7"/>
      <c r="I61" s="7"/>
      <c r="J61" s="7"/>
    </row>
    <row r="62" spans="2:10" x14ac:dyDescent="0.35">
      <c r="B62" s="7"/>
      <c r="C62" s="7"/>
      <c r="D62" s="7"/>
      <c r="E62" s="7"/>
      <c r="F62" s="7"/>
      <c r="G62" s="7"/>
      <c r="H62" s="7"/>
      <c r="I62" s="7"/>
      <c r="J62" s="7"/>
    </row>
    <row r="63" spans="2:10" x14ac:dyDescent="0.35">
      <c r="B63" s="7"/>
      <c r="C63" s="7"/>
      <c r="D63" s="7"/>
      <c r="E63" s="7"/>
      <c r="F63" s="7"/>
      <c r="G63" s="7"/>
      <c r="H63" s="7"/>
      <c r="I63" s="7"/>
      <c r="J63" s="7"/>
    </row>
    <row r="64" spans="2:10" x14ac:dyDescent="0.35">
      <c r="B64" s="7"/>
      <c r="C64" s="7"/>
      <c r="D64" s="7"/>
      <c r="E64" s="7"/>
      <c r="F64" s="7"/>
      <c r="G64" s="7"/>
      <c r="H64" s="7"/>
      <c r="I64" s="7"/>
      <c r="J64" s="7"/>
    </row>
    <row r="65" spans="2:10" x14ac:dyDescent="0.35">
      <c r="B65" s="7"/>
      <c r="C65" s="7"/>
      <c r="D65" s="7"/>
      <c r="E65" s="7"/>
      <c r="F65" s="7"/>
      <c r="G65" s="7"/>
      <c r="H65" s="7"/>
      <c r="I65" s="7"/>
      <c r="J65" s="7"/>
    </row>
    <row r="66" spans="2:10" x14ac:dyDescent="0.35">
      <c r="B66" s="7"/>
      <c r="C66" s="7"/>
      <c r="D66" s="7"/>
      <c r="E66" s="7"/>
      <c r="F66" s="7"/>
      <c r="G66" s="7"/>
      <c r="H66" s="7"/>
      <c r="I66" s="7"/>
      <c r="J66" s="7"/>
    </row>
    <row r="67" spans="2:10" x14ac:dyDescent="0.35">
      <c r="B67" s="7"/>
      <c r="C67" s="7"/>
      <c r="D67" s="7"/>
      <c r="E67" s="7"/>
      <c r="F67" s="7"/>
      <c r="G67" s="7"/>
      <c r="H67" s="7"/>
      <c r="I67" s="7"/>
      <c r="J67" s="7"/>
    </row>
    <row r="68" spans="2:10" x14ac:dyDescent="0.35">
      <c r="B68" s="7"/>
      <c r="C68" s="7"/>
      <c r="D68" s="7"/>
      <c r="E68" s="7"/>
      <c r="F68" s="7"/>
      <c r="G68" s="7"/>
      <c r="H68" s="7"/>
      <c r="I68" s="7"/>
      <c r="J68" s="7"/>
    </row>
    <row r="69" spans="2:10" x14ac:dyDescent="0.35">
      <c r="B69" s="7"/>
      <c r="C69" s="7"/>
      <c r="D69" s="7"/>
      <c r="E69" s="7"/>
      <c r="F69" s="7"/>
      <c r="G69" s="7"/>
      <c r="H69" s="7"/>
      <c r="I69" s="7"/>
      <c r="J69" s="7"/>
    </row>
    <row r="70" spans="2:10" x14ac:dyDescent="0.35">
      <c r="B70" s="7"/>
      <c r="C70" s="7"/>
      <c r="D70" s="7"/>
      <c r="E70" s="7"/>
      <c r="F70" s="7"/>
      <c r="G70" s="7"/>
      <c r="H70" s="7"/>
      <c r="I70" s="7"/>
      <c r="J70" s="7"/>
    </row>
    <row r="71" spans="2:10" x14ac:dyDescent="0.35">
      <c r="B71" s="7"/>
      <c r="C71" s="7"/>
      <c r="D71" s="7"/>
      <c r="E71" s="7"/>
      <c r="F71" s="7"/>
      <c r="G71" s="7"/>
      <c r="H71" s="7"/>
      <c r="I71" s="7"/>
      <c r="J71" s="7"/>
    </row>
    <row r="72" spans="2:10" x14ac:dyDescent="0.35">
      <c r="B72" s="7"/>
      <c r="C72" s="7"/>
      <c r="D72" s="7"/>
      <c r="E72" s="7"/>
      <c r="F72" s="7"/>
      <c r="G72" s="7"/>
      <c r="H72" s="7"/>
      <c r="I72" s="7"/>
      <c r="J72" s="7"/>
    </row>
    <row r="73" spans="2:10" x14ac:dyDescent="0.35">
      <c r="B73" s="7"/>
      <c r="C73" s="7"/>
      <c r="D73" s="7"/>
      <c r="E73" s="7"/>
      <c r="F73" s="7"/>
      <c r="G73" s="7"/>
      <c r="H73" s="7"/>
      <c r="I73" s="7"/>
      <c r="J73" s="7"/>
    </row>
    <row r="74" spans="2:10" x14ac:dyDescent="0.35">
      <c r="B74" s="7"/>
      <c r="C74" s="7"/>
      <c r="D74" s="7"/>
      <c r="E74" s="7"/>
      <c r="F74" s="7"/>
      <c r="G74" s="7"/>
      <c r="H74" s="7"/>
      <c r="I74" s="7"/>
      <c r="J74" s="7"/>
    </row>
    <row r="75" spans="2:10" x14ac:dyDescent="0.35">
      <c r="B75" s="7"/>
      <c r="C75" s="7"/>
      <c r="D75" s="7"/>
      <c r="E75" s="7"/>
      <c r="F75" s="7"/>
      <c r="G75" s="7"/>
      <c r="H75" s="7"/>
      <c r="I75" s="7"/>
      <c r="J75" s="7"/>
    </row>
    <row r="76" spans="2:10" x14ac:dyDescent="0.35">
      <c r="B76" s="7"/>
      <c r="C76" s="7"/>
      <c r="D76" s="7"/>
      <c r="E76" s="7"/>
      <c r="F76" s="7"/>
      <c r="G76" s="7"/>
      <c r="H76" s="7"/>
      <c r="I76" s="7"/>
      <c r="J76" s="7"/>
    </row>
    <row r="77" spans="2:10" x14ac:dyDescent="0.35">
      <c r="B77" s="7"/>
      <c r="C77" s="7"/>
      <c r="D77" s="7"/>
      <c r="E77" s="7"/>
      <c r="F77" s="7"/>
      <c r="G77" s="7"/>
      <c r="H77" s="7"/>
      <c r="I77" s="7"/>
      <c r="J77" s="7"/>
    </row>
    <row r="78" spans="2:10" x14ac:dyDescent="0.35">
      <c r="B78" s="7"/>
      <c r="C78" s="7"/>
      <c r="D78" s="7"/>
      <c r="E78" s="7"/>
      <c r="F78" s="7"/>
      <c r="G78" s="7"/>
      <c r="H78" s="7"/>
      <c r="I78" s="7"/>
      <c r="J78" s="7"/>
    </row>
    <row r="79" spans="2:10" x14ac:dyDescent="0.35">
      <c r="B79" s="7"/>
      <c r="C79" s="7"/>
      <c r="D79" s="7"/>
      <c r="E79" s="7"/>
      <c r="F79" s="7"/>
      <c r="G79" s="7"/>
      <c r="H79" s="7"/>
      <c r="I79" s="7"/>
      <c r="J79" s="7"/>
    </row>
    <row r="80" spans="2:10" x14ac:dyDescent="0.35">
      <c r="B80" s="7"/>
      <c r="C80" s="7"/>
      <c r="D80" s="7"/>
      <c r="E80" s="7"/>
      <c r="F80" s="7"/>
      <c r="G80" s="7"/>
      <c r="H80" s="7"/>
      <c r="I80" s="7"/>
      <c r="J80" s="7"/>
    </row>
    <row r="81" spans="2:10" x14ac:dyDescent="0.35">
      <c r="B81" s="7"/>
      <c r="C81" s="7"/>
      <c r="D81" s="7"/>
      <c r="E81" s="7"/>
      <c r="F81" s="7"/>
      <c r="G81" s="7"/>
      <c r="H81" s="7"/>
      <c r="I81" s="7"/>
      <c r="J81" s="7"/>
    </row>
  </sheetData>
  <sheetProtection algorithmName="SHA-512" hashValue="Nh7tY3DruZw8I1MVezF79k3ynSfsYpXGxKhLBLDilp4q5/M7yVaBAzvsI+CZJV+mOlSv6nrY1gQ4i1luPhpaaQ==" saltValue="g2F3krrizzGKBP8mZJjr5w==" spinCount="100000" sheet="1" objects="1" scenarios="1" selectLockedCells="1"/>
  <hyperlinks>
    <hyperlink ref="I1" location="Overview!A1" display="Return to Overview "/>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3"/>
  <sheetViews>
    <sheetView workbookViewId="0">
      <pane xSplit="2" ySplit="7" topLeftCell="C8" activePane="bottomRight" state="frozen"/>
      <selection pane="topRight" activeCell="C1" sqref="C1"/>
      <selection pane="bottomLeft" activeCell="A5" sqref="A5"/>
      <selection pane="bottomRight" activeCell="J1" sqref="J1"/>
    </sheetView>
  </sheetViews>
  <sheetFormatPr defaultRowHeight="15.5" x14ac:dyDescent="0.35"/>
  <cols>
    <col min="1" max="1" width="2.3046875" style="21" customWidth="1"/>
    <col min="2" max="2" width="13.07421875" style="21" customWidth="1"/>
    <col min="3" max="3" width="14.765625" style="21" customWidth="1"/>
    <col min="4" max="4" width="42.53515625" style="21" bestFit="1" customWidth="1"/>
    <col min="5" max="5" width="23" style="21" customWidth="1"/>
    <col min="6" max="6" width="13.07421875" style="21" customWidth="1"/>
    <col min="7" max="11" width="15.07421875" style="21" customWidth="1"/>
    <col min="12" max="12" width="16.921875" style="21" customWidth="1"/>
    <col min="13" max="13" width="17.23046875" style="21" customWidth="1"/>
    <col min="14" max="16" width="9.23046875" style="21"/>
    <col min="17" max="17" width="9.23046875" style="31"/>
    <col min="18" max="18" width="9.23046875" style="31" hidden="1" customWidth="1"/>
    <col min="19" max="19" width="42.53515625" style="31" hidden="1" customWidth="1"/>
    <col min="20" max="22" width="9.23046875" style="31" hidden="1" customWidth="1"/>
    <col min="23" max="16384" width="9.23046875" style="21"/>
  </cols>
  <sheetData>
    <row r="1" spans="1:21" x14ac:dyDescent="0.35">
      <c r="A1" s="31"/>
      <c r="B1" s="45" t="s">
        <v>220</v>
      </c>
      <c r="C1" s="31"/>
      <c r="D1" s="31"/>
      <c r="E1" s="31"/>
      <c r="F1" s="31"/>
      <c r="G1" s="31"/>
      <c r="H1" s="31"/>
      <c r="I1" s="31"/>
      <c r="J1" s="10" t="s">
        <v>231</v>
      </c>
      <c r="K1" s="32"/>
      <c r="L1" s="31"/>
      <c r="M1" s="31"/>
    </row>
    <row r="2" spans="1:21" x14ac:dyDescent="0.35">
      <c r="A2" s="31"/>
      <c r="B2" s="45"/>
      <c r="C2" s="31"/>
      <c r="D2" s="31"/>
      <c r="E2" s="31"/>
      <c r="F2" s="31"/>
      <c r="G2" s="31"/>
      <c r="H2" s="31"/>
      <c r="I2" s="31"/>
      <c r="J2" s="32"/>
      <c r="K2" s="32"/>
      <c r="L2" s="31"/>
      <c r="M2" s="31"/>
    </row>
    <row r="3" spans="1:21" x14ac:dyDescent="0.35">
      <c r="A3" s="31"/>
      <c r="B3" s="88" t="s">
        <v>321</v>
      </c>
      <c r="C3" s="31"/>
      <c r="D3" s="31"/>
      <c r="E3" s="31"/>
      <c r="F3" s="31"/>
      <c r="G3" s="31"/>
      <c r="H3" s="31"/>
      <c r="I3" s="31"/>
      <c r="J3" s="32"/>
      <c r="K3" s="32"/>
      <c r="L3" s="31"/>
      <c r="M3" s="31"/>
    </row>
    <row r="4" spans="1:21" x14ac:dyDescent="0.35">
      <c r="A4" s="31"/>
      <c r="B4" s="88" t="s">
        <v>319</v>
      </c>
      <c r="C4" s="31"/>
      <c r="D4" s="31"/>
      <c r="E4" s="31"/>
      <c r="F4" s="31"/>
      <c r="G4" s="31"/>
      <c r="H4" s="31"/>
      <c r="I4" s="31"/>
      <c r="J4" s="32"/>
      <c r="K4" s="32"/>
      <c r="L4" s="31"/>
      <c r="M4" s="31"/>
    </row>
    <row r="5" spans="1:21" x14ac:dyDescent="0.35">
      <c r="A5" s="31"/>
      <c r="B5" s="31"/>
      <c r="C5" s="31"/>
      <c r="D5" s="31"/>
      <c r="E5" s="31"/>
      <c r="F5" s="31"/>
      <c r="G5" s="31"/>
      <c r="H5" s="31"/>
      <c r="I5" s="31"/>
      <c r="J5" s="31"/>
      <c r="K5" s="31"/>
      <c r="L5" s="31"/>
      <c r="M5" s="31"/>
    </row>
    <row r="6" spans="1:21" ht="15.5" customHeight="1" x14ac:dyDescent="0.35">
      <c r="A6" s="31"/>
      <c r="B6" s="165" t="s">
        <v>120</v>
      </c>
      <c r="C6" s="165" t="s">
        <v>123</v>
      </c>
      <c r="D6" s="166" t="s">
        <v>122</v>
      </c>
      <c r="E6" s="167"/>
      <c r="F6" s="167"/>
      <c r="G6" s="167"/>
      <c r="H6" s="167"/>
      <c r="I6" s="167"/>
      <c r="J6" s="167"/>
      <c r="K6" s="89"/>
      <c r="L6" s="165" t="s">
        <v>132</v>
      </c>
      <c r="M6" s="165" t="s">
        <v>268</v>
      </c>
    </row>
    <row r="7" spans="1:21" ht="75.5" customHeight="1" x14ac:dyDescent="0.35">
      <c r="A7" s="31"/>
      <c r="B7" s="165"/>
      <c r="C7" s="165"/>
      <c r="D7" s="90" t="s">
        <v>318</v>
      </c>
      <c r="E7" s="19" t="s">
        <v>320</v>
      </c>
      <c r="F7" s="19" t="s">
        <v>124</v>
      </c>
      <c r="G7" s="19" t="s">
        <v>311</v>
      </c>
      <c r="H7" s="19" t="s">
        <v>131</v>
      </c>
      <c r="I7" s="91" t="s">
        <v>267</v>
      </c>
      <c r="J7" s="91" t="s">
        <v>219</v>
      </c>
      <c r="K7" s="91" t="s">
        <v>299</v>
      </c>
      <c r="L7" s="165"/>
      <c r="M7" s="165"/>
    </row>
    <row r="8" spans="1:21" x14ac:dyDescent="0.35">
      <c r="A8" s="31"/>
      <c r="B8" s="7"/>
      <c r="C8" s="7"/>
      <c r="D8" s="7" t="s">
        <v>119</v>
      </c>
      <c r="E8" s="7"/>
      <c r="F8" s="7"/>
      <c r="G8" s="7"/>
      <c r="H8" s="17">
        <f t="shared" ref="H8:H39" si="0">VLOOKUP(D8,$S$8:$U$25,2, FALSE)</f>
        <v>0</v>
      </c>
      <c r="I8" s="1"/>
      <c r="J8" s="18">
        <f t="shared" ref="J8:J39" si="1">VLOOKUP(D8,$S$8:$U$25,3,FALSE)</f>
        <v>0</v>
      </c>
      <c r="K8" s="8"/>
      <c r="L8" s="17">
        <f>SUM(((G8*H8)*J8))</f>
        <v>0</v>
      </c>
      <c r="M8" s="17">
        <f>SUM((G8*I8)*K8)</f>
        <v>0</v>
      </c>
      <c r="S8" s="31" t="s">
        <v>109</v>
      </c>
      <c r="T8" s="31">
        <v>6</v>
      </c>
      <c r="U8" s="31">
        <v>0.1</v>
      </c>
    </row>
    <row r="9" spans="1:21" x14ac:dyDescent="0.35">
      <c r="A9" s="31"/>
      <c r="B9" s="7"/>
      <c r="C9" s="7"/>
      <c r="D9" s="7" t="s">
        <v>119</v>
      </c>
      <c r="E9" s="7"/>
      <c r="F9" s="7"/>
      <c r="G9" s="7"/>
      <c r="H9" s="17">
        <f t="shared" si="0"/>
        <v>0</v>
      </c>
      <c r="I9" s="1"/>
      <c r="J9" s="18">
        <f t="shared" si="1"/>
        <v>0</v>
      </c>
      <c r="K9" s="8"/>
      <c r="L9" s="17">
        <f t="shared" ref="L9:L40" si="2">SUM((G9*H9)*J9)</f>
        <v>0</v>
      </c>
      <c r="M9" s="17">
        <f t="shared" ref="M9:M72" si="3">SUM((G9*I9)*K9)</f>
        <v>0</v>
      </c>
      <c r="S9" s="31" t="s">
        <v>110</v>
      </c>
      <c r="T9" s="31">
        <v>7</v>
      </c>
      <c r="U9" s="31">
        <v>0.1</v>
      </c>
    </row>
    <row r="10" spans="1:21" x14ac:dyDescent="0.35">
      <c r="A10" s="31"/>
      <c r="B10" s="7"/>
      <c r="C10" s="7"/>
      <c r="D10" s="7" t="s">
        <v>119</v>
      </c>
      <c r="E10" s="7"/>
      <c r="F10" s="7"/>
      <c r="G10" s="7"/>
      <c r="H10" s="17">
        <f t="shared" si="0"/>
        <v>0</v>
      </c>
      <c r="I10" s="1"/>
      <c r="J10" s="18">
        <f t="shared" si="1"/>
        <v>0</v>
      </c>
      <c r="K10" s="8"/>
      <c r="L10" s="17">
        <f t="shared" si="2"/>
        <v>0</v>
      </c>
      <c r="M10" s="17">
        <f t="shared" si="3"/>
        <v>0</v>
      </c>
      <c r="S10" s="31" t="s">
        <v>111</v>
      </c>
      <c r="T10" s="31">
        <v>6</v>
      </c>
      <c r="U10" s="31">
        <v>0.1</v>
      </c>
    </row>
    <row r="11" spans="1:21" x14ac:dyDescent="0.35">
      <c r="A11" s="31"/>
      <c r="B11" s="7"/>
      <c r="C11" s="7"/>
      <c r="D11" s="7" t="s">
        <v>119</v>
      </c>
      <c r="E11" s="7"/>
      <c r="F11" s="7"/>
      <c r="G11" s="7"/>
      <c r="H11" s="17">
        <f t="shared" si="0"/>
        <v>0</v>
      </c>
      <c r="I11" s="1"/>
      <c r="J11" s="18">
        <f t="shared" si="1"/>
        <v>0</v>
      </c>
      <c r="K11" s="8"/>
      <c r="L11" s="17">
        <f t="shared" si="2"/>
        <v>0</v>
      </c>
      <c r="M11" s="17">
        <f t="shared" si="3"/>
        <v>0</v>
      </c>
      <c r="S11" s="31" t="s">
        <v>112</v>
      </c>
      <c r="T11" s="31">
        <v>6.5</v>
      </c>
      <c r="U11" s="31">
        <v>0.3</v>
      </c>
    </row>
    <row r="12" spans="1:21" x14ac:dyDescent="0.35">
      <c r="A12" s="31"/>
      <c r="B12" s="7"/>
      <c r="C12" s="7"/>
      <c r="D12" s="7" t="s">
        <v>119</v>
      </c>
      <c r="E12" s="7"/>
      <c r="F12" s="7"/>
      <c r="G12" s="7"/>
      <c r="H12" s="17">
        <f t="shared" si="0"/>
        <v>0</v>
      </c>
      <c r="I12" s="1"/>
      <c r="J12" s="18">
        <f t="shared" si="1"/>
        <v>0</v>
      </c>
      <c r="K12" s="8"/>
      <c r="L12" s="17">
        <f t="shared" si="2"/>
        <v>0</v>
      </c>
      <c r="M12" s="17">
        <f t="shared" si="3"/>
        <v>0</v>
      </c>
      <c r="S12" s="31" t="s">
        <v>113</v>
      </c>
      <c r="T12" s="31">
        <v>7</v>
      </c>
      <c r="U12" s="31">
        <v>0.1</v>
      </c>
    </row>
    <row r="13" spans="1:21" x14ac:dyDescent="0.35">
      <c r="A13" s="31"/>
      <c r="B13" s="7"/>
      <c r="C13" s="7"/>
      <c r="D13" s="7" t="s">
        <v>119</v>
      </c>
      <c r="E13" s="7"/>
      <c r="F13" s="7"/>
      <c r="G13" s="7"/>
      <c r="H13" s="17">
        <f t="shared" si="0"/>
        <v>0</v>
      </c>
      <c r="I13" s="1"/>
      <c r="J13" s="18">
        <f t="shared" si="1"/>
        <v>0</v>
      </c>
      <c r="K13" s="8"/>
      <c r="L13" s="17">
        <f t="shared" si="2"/>
        <v>0</v>
      </c>
      <c r="M13" s="17">
        <f t="shared" si="3"/>
        <v>0</v>
      </c>
      <c r="S13" s="31" t="s">
        <v>114</v>
      </c>
      <c r="T13" s="31">
        <v>19</v>
      </c>
      <c r="U13" s="31">
        <v>0.3</v>
      </c>
    </row>
    <row r="14" spans="1:21" x14ac:dyDescent="0.35">
      <c r="A14" s="31"/>
      <c r="B14" s="7"/>
      <c r="C14" s="7"/>
      <c r="D14" s="7" t="s">
        <v>119</v>
      </c>
      <c r="E14" s="7"/>
      <c r="F14" s="7"/>
      <c r="G14" s="7"/>
      <c r="H14" s="17">
        <f t="shared" si="0"/>
        <v>0</v>
      </c>
      <c r="I14" s="1"/>
      <c r="J14" s="18">
        <f t="shared" si="1"/>
        <v>0</v>
      </c>
      <c r="K14" s="8"/>
      <c r="L14" s="17">
        <f t="shared" si="2"/>
        <v>0</v>
      </c>
      <c r="M14" s="17">
        <f t="shared" si="3"/>
        <v>0</v>
      </c>
      <c r="S14" s="31" t="s">
        <v>115</v>
      </c>
      <c r="T14" s="31">
        <v>30</v>
      </c>
      <c r="U14" s="31">
        <v>0.3</v>
      </c>
    </row>
    <row r="15" spans="1:21" x14ac:dyDescent="0.35">
      <c r="A15" s="31"/>
      <c r="B15" s="7"/>
      <c r="C15" s="7"/>
      <c r="D15" s="7" t="s">
        <v>119</v>
      </c>
      <c r="E15" s="7"/>
      <c r="F15" s="7"/>
      <c r="G15" s="7"/>
      <c r="H15" s="17">
        <f t="shared" si="0"/>
        <v>0</v>
      </c>
      <c r="I15" s="1"/>
      <c r="J15" s="18">
        <f t="shared" si="1"/>
        <v>0</v>
      </c>
      <c r="K15" s="8"/>
      <c r="L15" s="17">
        <f t="shared" si="2"/>
        <v>0</v>
      </c>
      <c r="M15" s="17">
        <f t="shared" si="3"/>
        <v>0</v>
      </c>
      <c r="S15" s="31" t="s">
        <v>290</v>
      </c>
      <c r="T15" s="31">
        <v>2.6</v>
      </c>
      <c r="U15" s="31">
        <v>0.4</v>
      </c>
    </row>
    <row r="16" spans="1:21" x14ac:dyDescent="0.35">
      <c r="A16" s="31"/>
      <c r="B16" s="7"/>
      <c r="C16" s="7"/>
      <c r="D16" s="7" t="s">
        <v>119</v>
      </c>
      <c r="E16" s="7"/>
      <c r="F16" s="7"/>
      <c r="G16" s="7"/>
      <c r="H16" s="17">
        <f t="shared" si="0"/>
        <v>0</v>
      </c>
      <c r="I16" s="1"/>
      <c r="J16" s="18">
        <f t="shared" si="1"/>
        <v>0</v>
      </c>
      <c r="K16" s="8"/>
      <c r="L16" s="17">
        <f t="shared" si="2"/>
        <v>0</v>
      </c>
      <c r="M16" s="17">
        <f t="shared" si="3"/>
        <v>0</v>
      </c>
      <c r="S16" s="31" t="s">
        <v>116</v>
      </c>
      <c r="T16" s="31">
        <v>3.6</v>
      </c>
      <c r="U16" s="31">
        <v>0.5</v>
      </c>
    </row>
    <row r="17" spans="1:21" x14ac:dyDescent="0.35">
      <c r="A17" s="31"/>
      <c r="B17" s="7"/>
      <c r="C17" s="7"/>
      <c r="D17" s="7" t="s">
        <v>119</v>
      </c>
      <c r="E17" s="7"/>
      <c r="F17" s="7"/>
      <c r="G17" s="7"/>
      <c r="H17" s="17">
        <f t="shared" si="0"/>
        <v>0</v>
      </c>
      <c r="I17" s="1"/>
      <c r="J17" s="18">
        <f t="shared" si="1"/>
        <v>0</v>
      </c>
      <c r="K17" s="8"/>
      <c r="L17" s="17">
        <f t="shared" si="2"/>
        <v>0</v>
      </c>
      <c r="M17" s="17">
        <f t="shared" si="3"/>
        <v>0</v>
      </c>
      <c r="S17" s="31" t="s">
        <v>291</v>
      </c>
      <c r="T17" s="31">
        <v>1.5</v>
      </c>
      <c r="U17" s="31">
        <v>0.4</v>
      </c>
    </row>
    <row r="18" spans="1:21" x14ac:dyDescent="0.35">
      <c r="A18" s="31"/>
      <c r="B18" s="7"/>
      <c r="C18" s="7"/>
      <c r="D18" s="7" t="s">
        <v>119</v>
      </c>
      <c r="E18" s="7"/>
      <c r="F18" s="7"/>
      <c r="G18" s="7"/>
      <c r="H18" s="17">
        <f t="shared" si="0"/>
        <v>0</v>
      </c>
      <c r="I18" s="1"/>
      <c r="J18" s="18">
        <f t="shared" si="1"/>
        <v>0</v>
      </c>
      <c r="K18" s="8"/>
      <c r="L18" s="17">
        <f t="shared" si="2"/>
        <v>0</v>
      </c>
      <c r="M18" s="17">
        <f t="shared" si="3"/>
        <v>0</v>
      </c>
      <c r="S18" s="31" t="s">
        <v>292</v>
      </c>
      <c r="T18" s="31">
        <v>2</v>
      </c>
      <c r="U18" s="31">
        <v>0.4</v>
      </c>
    </row>
    <row r="19" spans="1:21" x14ac:dyDescent="0.35">
      <c r="A19" s="31"/>
      <c r="B19" s="7"/>
      <c r="C19" s="7"/>
      <c r="D19" s="7" t="s">
        <v>119</v>
      </c>
      <c r="E19" s="7"/>
      <c r="F19" s="7"/>
      <c r="G19" s="7"/>
      <c r="H19" s="17">
        <f t="shared" si="0"/>
        <v>0</v>
      </c>
      <c r="I19" s="1"/>
      <c r="J19" s="18">
        <f t="shared" si="1"/>
        <v>0</v>
      </c>
      <c r="K19" s="8"/>
      <c r="L19" s="17">
        <f t="shared" si="2"/>
        <v>0</v>
      </c>
      <c r="M19" s="17">
        <f t="shared" si="3"/>
        <v>0</v>
      </c>
      <c r="S19" s="31" t="s">
        <v>293</v>
      </c>
      <c r="T19" s="31">
        <v>3</v>
      </c>
      <c r="U19" s="31">
        <v>0.4</v>
      </c>
    </row>
    <row r="20" spans="1:21" x14ac:dyDescent="0.35">
      <c r="A20" s="31"/>
      <c r="B20" s="7"/>
      <c r="C20" s="7"/>
      <c r="D20" s="7" t="s">
        <v>119</v>
      </c>
      <c r="E20" s="7"/>
      <c r="F20" s="7"/>
      <c r="G20" s="7"/>
      <c r="H20" s="17">
        <f t="shared" si="0"/>
        <v>0</v>
      </c>
      <c r="I20" s="1"/>
      <c r="J20" s="18">
        <f t="shared" si="1"/>
        <v>0</v>
      </c>
      <c r="K20" s="8"/>
      <c r="L20" s="17">
        <f t="shared" si="2"/>
        <v>0</v>
      </c>
      <c r="M20" s="17">
        <f t="shared" si="3"/>
        <v>0</v>
      </c>
      <c r="S20" s="31" t="s">
        <v>294</v>
      </c>
      <c r="T20" s="31">
        <v>4</v>
      </c>
      <c r="U20" s="31">
        <v>0.4</v>
      </c>
    </row>
    <row r="21" spans="1:21" x14ac:dyDescent="0.35">
      <c r="A21" s="31"/>
      <c r="B21" s="7"/>
      <c r="C21" s="7"/>
      <c r="D21" s="7" t="s">
        <v>119</v>
      </c>
      <c r="E21" s="7"/>
      <c r="F21" s="7"/>
      <c r="G21" s="7"/>
      <c r="H21" s="17">
        <f t="shared" si="0"/>
        <v>0</v>
      </c>
      <c r="I21" s="1"/>
      <c r="J21" s="18">
        <f t="shared" si="1"/>
        <v>0</v>
      </c>
      <c r="K21" s="8"/>
      <c r="L21" s="17">
        <f t="shared" si="2"/>
        <v>0</v>
      </c>
      <c r="M21" s="17">
        <f t="shared" si="3"/>
        <v>0</v>
      </c>
      <c r="S21" s="31" t="s">
        <v>295</v>
      </c>
      <c r="T21" s="31">
        <v>3.6</v>
      </c>
      <c r="U21" s="31">
        <v>0.5</v>
      </c>
    </row>
    <row r="22" spans="1:21" x14ac:dyDescent="0.35">
      <c r="A22" s="31"/>
      <c r="B22" s="7"/>
      <c r="C22" s="7"/>
      <c r="D22" s="7" t="s">
        <v>119</v>
      </c>
      <c r="E22" s="7"/>
      <c r="F22" s="7"/>
      <c r="G22" s="7"/>
      <c r="H22" s="17">
        <f t="shared" si="0"/>
        <v>0</v>
      </c>
      <c r="I22" s="1"/>
      <c r="J22" s="18">
        <f t="shared" si="1"/>
        <v>0</v>
      </c>
      <c r="K22" s="8"/>
      <c r="L22" s="17">
        <f t="shared" si="2"/>
        <v>0</v>
      </c>
      <c r="M22" s="17">
        <f t="shared" si="3"/>
        <v>0</v>
      </c>
      <c r="S22" s="31" t="s">
        <v>296</v>
      </c>
      <c r="T22" s="31">
        <v>5</v>
      </c>
      <c r="U22" s="31">
        <v>0.5</v>
      </c>
    </row>
    <row r="23" spans="1:21" x14ac:dyDescent="0.35">
      <c r="A23" s="31"/>
      <c r="B23" s="7"/>
      <c r="C23" s="7"/>
      <c r="D23" s="7" t="s">
        <v>119</v>
      </c>
      <c r="E23" s="7"/>
      <c r="F23" s="7"/>
      <c r="G23" s="7"/>
      <c r="H23" s="17">
        <f t="shared" si="0"/>
        <v>0</v>
      </c>
      <c r="I23" s="1"/>
      <c r="J23" s="18">
        <f t="shared" si="1"/>
        <v>0</v>
      </c>
      <c r="K23" s="8"/>
      <c r="L23" s="17">
        <f t="shared" si="2"/>
        <v>0</v>
      </c>
      <c r="M23" s="17">
        <f t="shared" si="3"/>
        <v>0</v>
      </c>
      <c r="S23" s="31" t="s">
        <v>117</v>
      </c>
      <c r="T23" s="31">
        <v>0.5</v>
      </c>
      <c r="U23" s="31">
        <v>0.1</v>
      </c>
    </row>
    <row r="24" spans="1:21" x14ac:dyDescent="0.35">
      <c r="A24" s="31"/>
      <c r="B24" s="7"/>
      <c r="C24" s="7"/>
      <c r="D24" s="7" t="s">
        <v>119</v>
      </c>
      <c r="E24" s="7"/>
      <c r="F24" s="7"/>
      <c r="G24" s="7"/>
      <c r="H24" s="17">
        <f t="shared" si="0"/>
        <v>0</v>
      </c>
      <c r="I24" s="1"/>
      <c r="J24" s="18">
        <f t="shared" si="1"/>
        <v>0</v>
      </c>
      <c r="K24" s="8"/>
      <c r="L24" s="17">
        <f t="shared" si="2"/>
        <v>0</v>
      </c>
      <c r="M24" s="17">
        <f t="shared" si="3"/>
        <v>0</v>
      </c>
      <c r="S24" s="31" t="s">
        <v>266</v>
      </c>
    </row>
    <row r="25" spans="1:21" x14ac:dyDescent="0.35">
      <c r="A25" s="31"/>
      <c r="B25" s="7"/>
      <c r="C25" s="7"/>
      <c r="D25" s="7" t="s">
        <v>119</v>
      </c>
      <c r="E25" s="7"/>
      <c r="F25" s="7"/>
      <c r="G25" s="7"/>
      <c r="H25" s="17">
        <f t="shared" si="0"/>
        <v>0</v>
      </c>
      <c r="I25" s="1"/>
      <c r="J25" s="18">
        <f t="shared" si="1"/>
        <v>0</v>
      </c>
      <c r="K25" s="8"/>
      <c r="L25" s="17">
        <f t="shared" si="2"/>
        <v>0</v>
      </c>
      <c r="M25" s="17">
        <f t="shared" si="3"/>
        <v>0</v>
      </c>
      <c r="S25" s="31" t="s">
        <v>119</v>
      </c>
    </row>
    <row r="26" spans="1:21" x14ac:dyDescent="0.35">
      <c r="A26" s="31"/>
      <c r="B26" s="7"/>
      <c r="C26" s="7"/>
      <c r="D26" s="7" t="s">
        <v>119</v>
      </c>
      <c r="E26" s="7"/>
      <c r="F26" s="7"/>
      <c r="G26" s="7"/>
      <c r="H26" s="17">
        <f t="shared" si="0"/>
        <v>0</v>
      </c>
      <c r="I26" s="1"/>
      <c r="J26" s="18">
        <f t="shared" si="1"/>
        <v>0</v>
      </c>
      <c r="K26" s="8"/>
      <c r="L26" s="17">
        <f t="shared" si="2"/>
        <v>0</v>
      </c>
      <c r="M26" s="17">
        <f t="shared" si="3"/>
        <v>0</v>
      </c>
    </row>
    <row r="27" spans="1:21" x14ac:dyDescent="0.35">
      <c r="A27" s="31"/>
      <c r="B27" s="7"/>
      <c r="C27" s="7"/>
      <c r="D27" s="7" t="s">
        <v>119</v>
      </c>
      <c r="E27" s="7"/>
      <c r="F27" s="7"/>
      <c r="G27" s="7"/>
      <c r="H27" s="17">
        <f t="shared" si="0"/>
        <v>0</v>
      </c>
      <c r="I27" s="1"/>
      <c r="J27" s="18">
        <f t="shared" si="1"/>
        <v>0</v>
      </c>
      <c r="K27" s="8"/>
      <c r="L27" s="17">
        <f t="shared" si="2"/>
        <v>0</v>
      </c>
      <c r="M27" s="17">
        <f t="shared" si="3"/>
        <v>0</v>
      </c>
    </row>
    <row r="28" spans="1:21" x14ac:dyDescent="0.35">
      <c r="A28" s="31"/>
      <c r="B28" s="7"/>
      <c r="C28" s="7"/>
      <c r="D28" s="7" t="s">
        <v>119</v>
      </c>
      <c r="E28" s="7"/>
      <c r="F28" s="7"/>
      <c r="G28" s="7"/>
      <c r="H28" s="17">
        <f t="shared" si="0"/>
        <v>0</v>
      </c>
      <c r="I28" s="1"/>
      <c r="J28" s="18">
        <f t="shared" si="1"/>
        <v>0</v>
      </c>
      <c r="K28" s="8"/>
      <c r="L28" s="17">
        <f t="shared" si="2"/>
        <v>0</v>
      </c>
      <c r="M28" s="17">
        <f t="shared" si="3"/>
        <v>0</v>
      </c>
    </row>
    <row r="29" spans="1:21" x14ac:dyDescent="0.35">
      <c r="A29" s="31"/>
      <c r="B29" s="7"/>
      <c r="C29" s="7"/>
      <c r="D29" s="7" t="s">
        <v>119</v>
      </c>
      <c r="E29" s="7"/>
      <c r="F29" s="7"/>
      <c r="G29" s="7"/>
      <c r="H29" s="17">
        <f t="shared" si="0"/>
        <v>0</v>
      </c>
      <c r="I29" s="1"/>
      <c r="J29" s="18">
        <f t="shared" si="1"/>
        <v>0</v>
      </c>
      <c r="K29" s="8"/>
      <c r="L29" s="17">
        <f t="shared" si="2"/>
        <v>0</v>
      </c>
      <c r="M29" s="17">
        <f t="shared" si="3"/>
        <v>0</v>
      </c>
    </row>
    <row r="30" spans="1:21" x14ac:dyDescent="0.35">
      <c r="A30" s="31"/>
      <c r="B30" s="7"/>
      <c r="C30" s="7"/>
      <c r="D30" s="7" t="s">
        <v>119</v>
      </c>
      <c r="E30" s="7"/>
      <c r="F30" s="7"/>
      <c r="G30" s="7"/>
      <c r="H30" s="17">
        <f t="shared" si="0"/>
        <v>0</v>
      </c>
      <c r="I30" s="1"/>
      <c r="J30" s="18">
        <f t="shared" si="1"/>
        <v>0</v>
      </c>
      <c r="K30" s="8"/>
      <c r="L30" s="17">
        <f t="shared" si="2"/>
        <v>0</v>
      </c>
      <c r="M30" s="17">
        <f t="shared" si="3"/>
        <v>0</v>
      </c>
    </row>
    <row r="31" spans="1:21" x14ac:dyDescent="0.35">
      <c r="A31" s="31"/>
      <c r="B31" s="7"/>
      <c r="C31" s="7"/>
      <c r="D31" s="7" t="s">
        <v>119</v>
      </c>
      <c r="E31" s="7"/>
      <c r="F31" s="7"/>
      <c r="G31" s="7"/>
      <c r="H31" s="17">
        <f t="shared" si="0"/>
        <v>0</v>
      </c>
      <c r="I31" s="1"/>
      <c r="J31" s="18">
        <f t="shared" si="1"/>
        <v>0</v>
      </c>
      <c r="K31" s="8"/>
      <c r="L31" s="17">
        <f t="shared" si="2"/>
        <v>0</v>
      </c>
      <c r="M31" s="17">
        <f t="shared" si="3"/>
        <v>0</v>
      </c>
    </row>
    <row r="32" spans="1:21" x14ac:dyDescent="0.35">
      <c r="A32" s="31"/>
      <c r="B32" s="7"/>
      <c r="C32" s="7"/>
      <c r="D32" s="7" t="s">
        <v>119</v>
      </c>
      <c r="E32" s="7"/>
      <c r="F32" s="7"/>
      <c r="G32" s="7"/>
      <c r="H32" s="17">
        <f t="shared" si="0"/>
        <v>0</v>
      </c>
      <c r="I32" s="1"/>
      <c r="J32" s="18">
        <f t="shared" si="1"/>
        <v>0</v>
      </c>
      <c r="K32" s="8"/>
      <c r="L32" s="17">
        <f t="shared" si="2"/>
        <v>0</v>
      </c>
      <c r="M32" s="17">
        <f t="shared" si="3"/>
        <v>0</v>
      </c>
    </row>
    <row r="33" spans="1:13" x14ac:dyDescent="0.35">
      <c r="A33" s="31"/>
      <c r="B33" s="7"/>
      <c r="C33" s="7"/>
      <c r="D33" s="7" t="s">
        <v>119</v>
      </c>
      <c r="E33" s="7"/>
      <c r="F33" s="7"/>
      <c r="G33" s="7"/>
      <c r="H33" s="17">
        <f t="shared" si="0"/>
        <v>0</v>
      </c>
      <c r="I33" s="1"/>
      <c r="J33" s="18">
        <f t="shared" si="1"/>
        <v>0</v>
      </c>
      <c r="K33" s="8"/>
      <c r="L33" s="17">
        <f t="shared" si="2"/>
        <v>0</v>
      </c>
      <c r="M33" s="17">
        <f t="shared" si="3"/>
        <v>0</v>
      </c>
    </row>
    <row r="34" spans="1:13" x14ac:dyDescent="0.35">
      <c r="A34" s="31"/>
      <c r="B34" s="7"/>
      <c r="C34" s="7"/>
      <c r="D34" s="7" t="s">
        <v>119</v>
      </c>
      <c r="E34" s="7"/>
      <c r="F34" s="7"/>
      <c r="G34" s="7"/>
      <c r="H34" s="17">
        <f t="shared" si="0"/>
        <v>0</v>
      </c>
      <c r="I34" s="1"/>
      <c r="J34" s="18">
        <f t="shared" si="1"/>
        <v>0</v>
      </c>
      <c r="K34" s="8"/>
      <c r="L34" s="17">
        <f t="shared" si="2"/>
        <v>0</v>
      </c>
      <c r="M34" s="17">
        <f t="shared" si="3"/>
        <v>0</v>
      </c>
    </row>
    <row r="35" spans="1:13" x14ac:dyDescent="0.35">
      <c r="A35" s="31"/>
      <c r="B35" s="7"/>
      <c r="C35" s="7"/>
      <c r="D35" s="7" t="s">
        <v>119</v>
      </c>
      <c r="E35" s="7"/>
      <c r="F35" s="7"/>
      <c r="G35" s="7"/>
      <c r="H35" s="17">
        <f t="shared" si="0"/>
        <v>0</v>
      </c>
      <c r="I35" s="1"/>
      <c r="J35" s="18">
        <f t="shared" si="1"/>
        <v>0</v>
      </c>
      <c r="K35" s="8"/>
      <c r="L35" s="17">
        <f t="shared" si="2"/>
        <v>0</v>
      </c>
      <c r="M35" s="17">
        <f t="shared" si="3"/>
        <v>0</v>
      </c>
    </row>
    <row r="36" spans="1:13" x14ac:dyDescent="0.35">
      <c r="A36" s="31"/>
      <c r="B36" s="7"/>
      <c r="C36" s="7"/>
      <c r="D36" s="7" t="s">
        <v>119</v>
      </c>
      <c r="E36" s="7"/>
      <c r="F36" s="7"/>
      <c r="G36" s="7"/>
      <c r="H36" s="17">
        <f t="shared" si="0"/>
        <v>0</v>
      </c>
      <c r="I36" s="1"/>
      <c r="J36" s="18">
        <f t="shared" si="1"/>
        <v>0</v>
      </c>
      <c r="K36" s="8"/>
      <c r="L36" s="17">
        <f t="shared" si="2"/>
        <v>0</v>
      </c>
      <c r="M36" s="17">
        <f t="shared" si="3"/>
        <v>0</v>
      </c>
    </row>
    <row r="37" spans="1:13" x14ac:dyDescent="0.35">
      <c r="A37" s="31"/>
      <c r="B37" s="7"/>
      <c r="C37" s="7"/>
      <c r="D37" s="7" t="s">
        <v>119</v>
      </c>
      <c r="E37" s="7"/>
      <c r="F37" s="7"/>
      <c r="G37" s="7"/>
      <c r="H37" s="17">
        <f t="shared" si="0"/>
        <v>0</v>
      </c>
      <c r="I37" s="1"/>
      <c r="J37" s="18">
        <f t="shared" si="1"/>
        <v>0</v>
      </c>
      <c r="K37" s="8"/>
      <c r="L37" s="17">
        <f t="shared" si="2"/>
        <v>0</v>
      </c>
      <c r="M37" s="17">
        <f t="shared" si="3"/>
        <v>0</v>
      </c>
    </row>
    <row r="38" spans="1:13" x14ac:dyDescent="0.35">
      <c r="A38" s="31"/>
      <c r="B38" s="7"/>
      <c r="C38" s="7"/>
      <c r="D38" s="7" t="s">
        <v>119</v>
      </c>
      <c r="E38" s="7"/>
      <c r="F38" s="7"/>
      <c r="G38" s="7"/>
      <c r="H38" s="17">
        <f t="shared" si="0"/>
        <v>0</v>
      </c>
      <c r="I38" s="1"/>
      <c r="J38" s="18">
        <f t="shared" si="1"/>
        <v>0</v>
      </c>
      <c r="K38" s="8"/>
      <c r="L38" s="17">
        <f t="shared" si="2"/>
        <v>0</v>
      </c>
      <c r="M38" s="17">
        <f t="shared" si="3"/>
        <v>0</v>
      </c>
    </row>
    <row r="39" spans="1:13" x14ac:dyDescent="0.35">
      <c r="A39" s="31"/>
      <c r="B39" s="7"/>
      <c r="C39" s="7"/>
      <c r="D39" s="7" t="s">
        <v>119</v>
      </c>
      <c r="E39" s="7"/>
      <c r="F39" s="7"/>
      <c r="G39" s="7"/>
      <c r="H39" s="17">
        <f t="shared" si="0"/>
        <v>0</v>
      </c>
      <c r="I39" s="1"/>
      <c r="J39" s="18">
        <f t="shared" si="1"/>
        <v>0</v>
      </c>
      <c r="K39" s="8"/>
      <c r="L39" s="17">
        <f t="shared" si="2"/>
        <v>0</v>
      </c>
      <c r="M39" s="17">
        <f t="shared" si="3"/>
        <v>0</v>
      </c>
    </row>
    <row r="40" spans="1:13" x14ac:dyDescent="0.35">
      <c r="A40" s="31"/>
      <c r="B40" s="7"/>
      <c r="C40" s="7"/>
      <c r="D40" s="7" t="s">
        <v>119</v>
      </c>
      <c r="E40" s="7"/>
      <c r="F40" s="7"/>
      <c r="G40" s="7"/>
      <c r="H40" s="17">
        <f t="shared" ref="H40:H71" si="4">VLOOKUP(D40,$S$8:$U$25,2, FALSE)</f>
        <v>0</v>
      </c>
      <c r="I40" s="1"/>
      <c r="J40" s="18">
        <f t="shared" ref="J40:J71" si="5">VLOOKUP(D40,$S$8:$U$25,3,FALSE)</f>
        <v>0</v>
      </c>
      <c r="K40" s="8"/>
      <c r="L40" s="17">
        <f t="shared" si="2"/>
        <v>0</v>
      </c>
      <c r="M40" s="17">
        <f t="shared" si="3"/>
        <v>0</v>
      </c>
    </row>
    <row r="41" spans="1:13" x14ac:dyDescent="0.35">
      <c r="A41" s="31"/>
      <c r="B41" s="7"/>
      <c r="C41" s="7"/>
      <c r="D41" s="7" t="s">
        <v>119</v>
      </c>
      <c r="E41" s="7"/>
      <c r="F41" s="7"/>
      <c r="G41" s="7"/>
      <c r="H41" s="17">
        <f t="shared" si="4"/>
        <v>0</v>
      </c>
      <c r="I41" s="1"/>
      <c r="J41" s="18">
        <f t="shared" si="5"/>
        <v>0</v>
      </c>
      <c r="K41" s="8"/>
      <c r="L41" s="17">
        <f t="shared" ref="L41:L72" si="6">SUM((G41*H41)*J41)</f>
        <v>0</v>
      </c>
      <c r="M41" s="17">
        <f t="shared" si="3"/>
        <v>0</v>
      </c>
    </row>
    <row r="42" spans="1:13" x14ac:dyDescent="0.35">
      <c r="A42" s="31"/>
      <c r="B42" s="7"/>
      <c r="C42" s="7"/>
      <c r="D42" s="7" t="s">
        <v>119</v>
      </c>
      <c r="E42" s="7"/>
      <c r="F42" s="7"/>
      <c r="G42" s="7"/>
      <c r="H42" s="17">
        <f t="shared" si="4"/>
        <v>0</v>
      </c>
      <c r="I42" s="1"/>
      <c r="J42" s="18">
        <f t="shared" si="5"/>
        <v>0</v>
      </c>
      <c r="K42" s="8"/>
      <c r="L42" s="17">
        <f t="shared" si="6"/>
        <v>0</v>
      </c>
      <c r="M42" s="17">
        <f t="shared" si="3"/>
        <v>0</v>
      </c>
    </row>
    <row r="43" spans="1:13" x14ac:dyDescent="0.35">
      <c r="A43" s="31"/>
      <c r="B43" s="7"/>
      <c r="C43" s="7"/>
      <c r="D43" s="7" t="s">
        <v>119</v>
      </c>
      <c r="E43" s="7"/>
      <c r="F43" s="7"/>
      <c r="G43" s="7"/>
      <c r="H43" s="17">
        <f t="shared" si="4"/>
        <v>0</v>
      </c>
      <c r="I43" s="1"/>
      <c r="J43" s="18">
        <f t="shared" si="5"/>
        <v>0</v>
      </c>
      <c r="K43" s="8"/>
      <c r="L43" s="17">
        <f t="shared" si="6"/>
        <v>0</v>
      </c>
      <c r="M43" s="17">
        <f t="shared" si="3"/>
        <v>0</v>
      </c>
    </row>
    <row r="44" spans="1:13" x14ac:dyDescent="0.35">
      <c r="A44" s="31"/>
      <c r="B44" s="7"/>
      <c r="C44" s="7"/>
      <c r="D44" s="7" t="s">
        <v>119</v>
      </c>
      <c r="E44" s="7"/>
      <c r="F44" s="7"/>
      <c r="G44" s="7"/>
      <c r="H44" s="17">
        <f t="shared" si="4"/>
        <v>0</v>
      </c>
      <c r="I44" s="1"/>
      <c r="J44" s="18">
        <f t="shared" si="5"/>
        <v>0</v>
      </c>
      <c r="K44" s="8"/>
      <c r="L44" s="17">
        <f t="shared" si="6"/>
        <v>0</v>
      </c>
      <c r="M44" s="17">
        <f t="shared" si="3"/>
        <v>0</v>
      </c>
    </row>
    <row r="45" spans="1:13" x14ac:dyDescent="0.35">
      <c r="A45" s="31"/>
      <c r="B45" s="7"/>
      <c r="C45" s="7"/>
      <c r="D45" s="7" t="s">
        <v>119</v>
      </c>
      <c r="E45" s="7"/>
      <c r="F45" s="7"/>
      <c r="G45" s="7"/>
      <c r="H45" s="17">
        <f t="shared" si="4"/>
        <v>0</v>
      </c>
      <c r="I45" s="1"/>
      <c r="J45" s="18">
        <f t="shared" si="5"/>
        <v>0</v>
      </c>
      <c r="K45" s="8"/>
      <c r="L45" s="17">
        <f t="shared" si="6"/>
        <v>0</v>
      </c>
      <c r="M45" s="17">
        <f t="shared" si="3"/>
        <v>0</v>
      </c>
    </row>
    <row r="46" spans="1:13" x14ac:dyDescent="0.35">
      <c r="A46" s="31"/>
      <c r="B46" s="7"/>
      <c r="C46" s="7"/>
      <c r="D46" s="7" t="s">
        <v>119</v>
      </c>
      <c r="E46" s="7"/>
      <c r="F46" s="7"/>
      <c r="G46" s="7"/>
      <c r="H46" s="17">
        <f t="shared" si="4"/>
        <v>0</v>
      </c>
      <c r="I46" s="1"/>
      <c r="J46" s="18">
        <f t="shared" si="5"/>
        <v>0</v>
      </c>
      <c r="K46" s="8"/>
      <c r="L46" s="17">
        <f t="shared" si="6"/>
        <v>0</v>
      </c>
      <c r="M46" s="17">
        <f t="shared" si="3"/>
        <v>0</v>
      </c>
    </row>
    <row r="47" spans="1:13" x14ac:dyDescent="0.35">
      <c r="A47" s="31"/>
      <c r="B47" s="7"/>
      <c r="C47" s="7"/>
      <c r="D47" s="7" t="s">
        <v>119</v>
      </c>
      <c r="E47" s="7"/>
      <c r="F47" s="7"/>
      <c r="G47" s="7"/>
      <c r="H47" s="17">
        <f t="shared" si="4"/>
        <v>0</v>
      </c>
      <c r="I47" s="1"/>
      <c r="J47" s="18">
        <f t="shared" si="5"/>
        <v>0</v>
      </c>
      <c r="K47" s="8"/>
      <c r="L47" s="17">
        <f t="shared" si="6"/>
        <v>0</v>
      </c>
      <c r="M47" s="17">
        <f t="shared" si="3"/>
        <v>0</v>
      </c>
    </row>
    <row r="48" spans="1:13" x14ac:dyDescent="0.35">
      <c r="A48" s="31"/>
      <c r="B48" s="7"/>
      <c r="C48" s="7"/>
      <c r="D48" s="7" t="s">
        <v>119</v>
      </c>
      <c r="E48" s="7"/>
      <c r="F48" s="7"/>
      <c r="G48" s="7"/>
      <c r="H48" s="17">
        <f t="shared" si="4"/>
        <v>0</v>
      </c>
      <c r="I48" s="1"/>
      <c r="J48" s="18">
        <f t="shared" si="5"/>
        <v>0</v>
      </c>
      <c r="K48" s="8"/>
      <c r="L48" s="17">
        <f t="shared" si="6"/>
        <v>0</v>
      </c>
      <c r="M48" s="17">
        <f t="shared" si="3"/>
        <v>0</v>
      </c>
    </row>
    <row r="49" spans="1:13" x14ac:dyDescent="0.35">
      <c r="A49" s="31"/>
      <c r="B49" s="7"/>
      <c r="C49" s="7"/>
      <c r="D49" s="7" t="s">
        <v>119</v>
      </c>
      <c r="E49" s="7"/>
      <c r="F49" s="7"/>
      <c r="G49" s="7"/>
      <c r="H49" s="17">
        <f t="shared" si="4"/>
        <v>0</v>
      </c>
      <c r="I49" s="1"/>
      <c r="J49" s="18">
        <f t="shared" si="5"/>
        <v>0</v>
      </c>
      <c r="K49" s="8"/>
      <c r="L49" s="17">
        <f t="shared" si="6"/>
        <v>0</v>
      </c>
      <c r="M49" s="17">
        <f t="shared" si="3"/>
        <v>0</v>
      </c>
    </row>
    <row r="50" spans="1:13" x14ac:dyDescent="0.35">
      <c r="A50" s="31"/>
      <c r="B50" s="7"/>
      <c r="C50" s="7"/>
      <c r="D50" s="7" t="s">
        <v>119</v>
      </c>
      <c r="E50" s="7"/>
      <c r="F50" s="7"/>
      <c r="G50" s="7"/>
      <c r="H50" s="17">
        <f t="shared" si="4"/>
        <v>0</v>
      </c>
      <c r="I50" s="1"/>
      <c r="J50" s="18">
        <f t="shared" si="5"/>
        <v>0</v>
      </c>
      <c r="K50" s="8"/>
      <c r="L50" s="17">
        <f t="shared" si="6"/>
        <v>0</v>
      </c>
      <c r="M50" s="17">
        <f t="shared" si="3"/>
        <v>0</v>
      </c>
    </row>
    <row r="51" spans="1:13" x14ac:dyDescent="0.35">
      <c r="A51" s="31"/>
      <c r="B51" s="7"/>
      <c r="C51" s="7"/>
      <c r="D51" s="7" t="s">
        <v>119</v>
      </c>
      <c r="E51" s="7"/>
      <c r="F51" s="7"/>
      <c r="G51" s="7"/>
      <c r="H51" s="17">
        <f t="shared" si="4"/>
        <v>0</v>
      </c>
      <c r="I51" s="1"/>
      <c r="J51" s="18">
        <f t="shared" si="5"/>
        <v>0</v>
      </c>
      <c r="K51" s="8"/>
      <c r="L51" s="17">
        <f t="shared" si="6"/>
        <v>0</v>
      </c>
      <c r="M51" s="17">
        <f t="shared" si="3"/>
        <v>0</v>
      </c>
    </row>
    <row r="52" spans="1:13" x14ac:dyDescent="0.35">
      <c r="A52" s="31"/>
      <c r="B52" s="7"/>
      <c r="C52" s="7"/>
      <c r="D52" s="7" t="s">
        <v>119</v>
      </c>
      <c r="E52" s="7"/>
      <c r="F52" s="7"/>
      <c r="G52" s="7"/>
      <c r="H52" s="17">
        <f t="shared" si="4"/>
        <v>0</v>
      </c>
      <c r="I52" s="1"/>
      <c r="J52" s="18">
        <f t="shared" si="5"/>
        <v>0</v>
      </c>
      <c r="K52" s="8"/>
      <c r="L52" s="17">
        <f t="shared" si="6"/>
        <v>0</v>
      </c>
      <c r="M52" s="17">
        <f t="shared" si="3"/>
        <v>0</v>
      </c>
    </row>
    <row r="53" spans="1:13" x14ac:dyDescent="0.35">
      <c r="A53" s="31"/>
      <c r="B53" s="7"/>
      <c r="C53" s="7"/>
      <c r="D53" s="7" t="s">
        <v>119</v>
      </c>
      <c r="E53" s="7"/>
      <c r="F53" s="7"/>
      <c r="G53" s="7"/>
      <c r="H53" s="17">
        <f t="shared" si="4"/>
        <v>0</v>
      </c>
      <c r="I53" s="1"/>
      <c r="J53" s="18">
        <f t="shared" si="5"/>
        <v>0</v>
      </c>
      <c r="K53" s="8"/>
      <c r="L53" s="17">
        <f t="shared" si="6"/>
        <v>0</v>
      </c>
      <c r="M53" s="17">
        <f t="shared" si="3"/>
        <v>0</v>
      </c>
    </row>
    <row r="54" spans="1:13" x14ac:dyDescent="0.35">
      <c r="A54" s="31"/>
      <c r="B54" s="7"/>
      <c r="C54" s="7"/>
      <c r="D54" s="7" t="s">
        <v>119</v>
      </c>
      <c r="E54" s="7"/>
      <c r="F54" s="7"/>
      <c r="G54" s="7"/>
      <c r="H54" s="17">
        <f t="shared" si="4"/>
        <v>0</v>
      </c>
      <c r="I54" s="1"/>
      <c r="J54" s="18">
        <f t="shared" si="5"/>
        <v>0</v>
      </c>
      <c r="K54" s="8"/>
      <c r="L54" s="17">
        <f t="shared" si="6"/>
        <v>0</v>
      </c>
      <c r="M54" s="17">
        <f t="shared" si="3"/>
        <v>0</v>
      </c>
    </row>
    <row r="55" spans="1:13" x14ac:dyDescent="0.35">
      <c r="A55" s="31"/>
      <c r="B55" s="7"/>
      <c r="C55" s="7"/>
      <c r="D55" s="7" t="s">
        <v>119</v>
      </c>
      <c r="E55" s="7"/>
      <c r="F55" s="7"/>
      <c r="G55" s="7"/>
      <c r="H55" s="17">
        <f t="shared" si="4"/>
        <v>0</v>
      </c>
      <c r="I55" s="1"/>
      <c r="J55" s="18">
        <f t="shared" si="5"/>
        <v>0</v>
      </c>
      <c r="K55" s="8"/>
      <c r="L55" s="17">
        <f t="shared" si="6"/>
        <v>0</v>
      </c>
      <c r="M55" s="17">
        <f t="shared" si="3"/>
        <v>0</v>
      </c>
    </row>
    <row r="56" spans="1:13" x14ac:dyDescent="0.35">
      <c r="A56" s="31"/>
      <c r="B56" s="7"/>
      <c r="C56" s="7"/>
      <c r="D56" s="7" t="s">
        <v>119</v>
      </c>
      <c r="E56" s="7"/>
      <c r="F56" s="7"/>
      <c r="G56" s="7"/>
      <c r="H56" s="17">
        <f t="shared" si="4"/>
        <v>0</v>
      </c>
      <c r="I56" s="1"/>
      <c r="J56" s="18">
        <f t="shared" si="5"/>
        <v>0</v>
      </c>
      <c r="K56" s="8"/>
      <c r="L56" s="17">
        <f t="shared" si="6"/>
        <v>0</v>
      </c>
      <c r="M56" s="17">
        <f t="shared" si="3"/>
        <v>0</v>
      </c>
    </row>
    <row r="57" spans="1:13" x14ac:dyDescent="0.35">
      <c r="A57" s="31"/>
      <c r="B57" s="7"/>
      <c r="C57" s="7"/>
      <c r="D57" s="7" t="s">
        <v>119</v>
      </c>
      <c r="E57" s="7"/>
      <c r="F57" s="7"/>
      <c r="G57" s="7"/>
      <c r="H57" s="17">
        <f t="shared" si="4"/>
        <v>0</v>
      </c>
      <c r="I57" s="1"/>
      <c r="J57" s="18">
        <f t="shared" si="5"/>
        <v>0</v>
      </c>
      <c r="K57" s="8"/>
      <c r="L57" s="17">
        <f t="shared" si="6"/>
        <v>0</v>
      </c>
      <c r="M57" s="17">
        <f t="shared" si="3"/>
        <v>0</v>
      </c>
    </row>
    <row r="58" spans="1:13" x14ac:dyDescent="0.35">
      <c r="A58" s="31"/>
      <c r="B58" s="7"/>
      <c r="C58" s="7"/>
      <c r="D58" s="7" t="s">
        <v>119</v>
      </c>
      <c r="E58" s="7"/>
      <c r="F58" s="7"/>
      <c r="G58" s="7"/>
      <c r="H58" s="17">
        <f t="shared" si="4"/>
        <v>0</v>
      </c>
      <c r="I58" s="1"/>
      <c r="J58" s="18">
        <f t="shared" si="5"/>
        <v>0</v>
      </c>
      <c r="K58" s="8"/>
      <c r="L58" s="17">
        <f t="shared" si="6"/>
        <v>0</v>
      </c>
      <c r="M58" s="17">
        <f t="shared" si="3"/>
        <v>0</v>
      </c>
    </row>
    <row r="59" spans="1:13" x14ac:dyDescent="0.35">
      <c r="A59" s="31"/>
      <c r="B59" s="7"/>
      <c r="C59" s="7"/>
      <c r="D59" s="7" t="s">
        <v>119</v>
      </c>
      <c r="E59" s="7"/>
      <c r="F59" s="7"/>
      <c r="G59" s="7"/>
      <c r="H59" s="17">
        <f t="shared" si="4"/>
        <v>0</v>
      </c>
      <c r="I59" s="1"/>
      <c r="J59" s="18">
        <f t="shared" si="5"/>
        <v>0</v>
      </c>
      <c r="K59" s="8"/>
      <c r="L59" s="17">
        <f t="shared" si="6"/>
        <v>0</v>
      </c>
      <c r="M59" s="17">
        <f t="shared" si="3"/>
        <v>0</v>
      </c>
    </row>
    <row r="60" spans="1:13" x14ac:dyDescent="0.35">
      <c r="A60" s="31"/>
      <c r="B60" s="7"/>
      <c r="C60" s="7"/>
      <c r="D60" s="7" t="s">
        <v>119</v>
      </c>
      <c r="E60" s="7"/>
      <c r="F60" s="7"/>
      <c r="G60" s="7"/>
      <c r="H60" s="17">
        <f t="shared" si="4"/>
        <v>0</v>
      </c>
      <c r="I60" s="1"/>
      <c r="J60" s="18">
        <f t="shared" si="5"/>
        <v>0</v>
      </c>
      <c r="K60" s="8"/>
      <c r="L60" s="17">
        <f t="shared" si="6"/>
        <v>0</v>
      </c>
      <c r="M60" s="17">
        <f t="shared" si="3"/>
        <v>0</v>
      </c>
    </row>
    <row r="61" spans="1:13" x14ac:dyDescent="0.35">
      <c r="A61" s="31"/>
      <c r="B61" s="7"/>
      <c r="C61" s="7"/>
      <c r="D61" s="7" t="s">
        <v>119</v>
      </c>
      <c r="E61" s="7"/>
      <c r="F61" s="7"/>
      <c r="G61" s="7"/>
      <c r="H61" s="17">
        <f t="shared" si="4"/>
        <v>0</v>
      </c>
      <c r="I61" s="1"/>
      <c r="J61" s="18">
        <f t="shared" si="5"/>
        <v>0</v>
      </c>
      <c r="K61" s="8"/>
      <c r="L61" s="17">
        <f t="shared" si="6"/>
        <v>0</v>
      </c>
      <c r="M61" s="17">
        <f t="shared" si="3"/>
        <v>0</v>
      </c>
    </row>
    <row r="62" spans="1:13" x14ac:dyDescent="0.35">
      <c r="A62" s="31"/>
      <c r="B62" s="7"/>
      <c r="C62" s="7"/>
      <c r="D62" s="7" t="s">
        <v>119</v>
      </c>
      <c r="E62" s="7"/>
      <c r="F62" s="7"/>
      <c r="G62" s="7"/>
      <c r="H62" s="17">
        <f t="shared" si="4"/>
        <v>0</v>
      </c>
      <c r="I62" s="1"/>
      <c r="J62" s="18">
        <f t="shared" si="5"/>
        <v>0</v>
      </c>
      <c r="K62" s="8"/>
      <c r="L62" s="17">
        <f t="shared" si="6"/>
        <v>0</v>
      </c>
      <c r="M62" s="17">
        <f t="shared" si="3"/>
        <v>0</v>
      </c>
    </row>
    <row r="63" spans="1:13" x14ac:dyDescent="0.35">
      <c r="A63" s="31"/>
      <c r="B63" s="7"/>
      <c r="C63" s="7"/>
      <c r="D63" s="7" t="s">
        <v>119</v>
      </c>
      <c r="E63" s="7"/>
      <c r="F63" s="7"/>
      <c r="G63" s="7"/>
      <c r="H63" s="17">
        <f t="shared" si="4"/>
        <v>0</v>
      </c>
      <c r="I63" s="1"/>
      <c r="J63" s="18">
        <f t="shared" si="5"/>
        <v>0</v>
      </c>
      <c r="K63" s="8"/>
      <c r="L63" s="17">
        <f t="shared" si="6"/>
        <v>0</v>
      </c>
      <c r="M63" s="17">
        <f t="shared" si="3"/>
        <v>0</v>
      </c>
    </row>
    <row r="64" spans="1:13" x14ac:dyDescent="0.35">
      <c r="A64" s="31"/>
      <c r="B64" s="7"/>
      <c r="C64" s="7"/>
      <c r="D64" s="7" t="s">
        <v>119</v>
      </c>
      <c r="E64" s="7"/>
      <c r="F64" s="7"/>
      <c r="G64" s="7"/>
      <c r="H64" s="17">
        <f t="shared" si="4"/>
        <v>0</v>
      </c>
      <c r="I64" s="1"/>
      <c r="J64" s="18">
        <f t="shared" si="5"/>
        <v>0</v>
      </c>
      <c r="K64" s="8"/>
      <c r="L64" s="17">
        <f t="shared" si="6"/>
        <v>0</v>
      </c>
      <c r="M64" s="17">
        <f t="shared" si="3"/>
        <v>0</v>
      </c>
    </row>
    <row r="65" spans="1:13" x14ac:dyDescent="0.35">
      <c r="A65" s="31"/>
      <c r="B65" s="7"/>
      <c r="C65" s="7"/>
      <c r="D65" s="7" t="s">
        <v>119</v>
      </c>
      <c r="E65" s="7"/>
      <c r="F65" s="7"/>
      <c r="G65" s="7"/>
      <c r="H65" s="17">
        <f t="shared" si="4"/>
        <v>0</v>
      </c>
      <c r="I65" s="1"/>
      <c r="J65" s="18">
        <f t="shared" si="5"/>
        <v>0</v>
      </c>
      <c r="K65" s="8"/>
      <c r="L65" s="17">
        <f t="shared" si="6"/>
        <v>0</v>
      </c>
      <c r="M65" s="17">
        <f t="shared" si="3"/>
        <v>0</v>
      </c>
    </row>
    <row r="66" spans="1:13" x14ac:dyDescent="0.35">
      <c r="A66" s="31"/>
      <c r="B66" s="7"/>
      <c r="C66" s="7"/>
      <c r="D66" s="7" t="s">
        <v>119</v>
      </c>
      <c r="E66" s="7"/>
      <c r="F66" s="7"/>
      <c r="G66" s="7"/>
      <c r="H66" s="17">
        <f t="shared" si="4"/>
        <v>0</v>
      </c>
      <c r="I66" s="1"/>
      <c r="J66" s="18">
        <f t="shared" si="5"/>
        <v>0</v>
      </c>
      <c r="K66" s="8"/>
      <c r="L66" s="17">
        <f t="shared" si="6"/>
        <v>0</v>
      </c>
      <c r="M66" s="17">
        <f t="shared" si="3"/>
        <v>0</v>
      </c>
    </row>
    <row r="67" spans="1:13" x14ac:dyDescent="0.35">
      <c r="A67" s="31"/>
      <c r="B67" s="7"/>
      <c r="C67" s="7"/>
      <c r="D67" s="7" t="s">
        <v>119</v>
      </c>
      <c r="E67" s="7"/>
      <c r="F67" s="7"/>
      <c r="G67" s="7"/>
      <c r="H67" s="17">
        <f t="shared" si="4"/>
        <v>0</v>
      </c>
      <c r="I67" s="1"/>
      <c r="J67" s="18">
        <f t="shared" si="5"/>
        <v>0</v>
      </c>
      <c r="K67" s="8"/>
      <c r="L67" s="17">
        <f t="shared" si="6"/>
        <v>0</v>
      </c>
      <c r="M67" s="17">
        <f t="shared" si="3"/>
        <v>0</v>
      </c>
    </row>
    <row r="68" spans="1:13" x14ac:dyDescent="0.35">
      <c r="A68" s="31"/>
      <c r="B68" s="7"/>
      <c r="C68" s="7"/>
      <c r="D68" s="7" t="s">
        <v>119</v>
      </c>
      <c r="E68" s="7"/>
      <c r="F68" s="7"/>
      <c r="G68" s="7"/>
      <c r="H68" s="17">
        <f t="shared" si="4"/>
        <v>0</v>
      </c>
      <c r="I68" s="1"/>
      <c r="J68" s="18">
        <f t="shared" si="5"/>
        <v>0</v>
      </c>
      <c r="K68" s="8"/>
      <c r="L68" s="17">
        <f t="shared" si="6"/>
        <v>0</v>
      </c>
      <c r="M68" s="17">
        <f t="shared" si="3"/>
        <v>0</v>
      </c>
    </row>
    <row r="69" spans="1:13" x14ac:dyDescent="0.35">
      <c r="A69" s="31"/>
      <c r="B69" s="7"/>
      <c r="C69" s="7"/>
      <c r="D69" s="7" t="s">
        <v>119</v>
      </c>
      <c r="E69" s="7"/>
      <c r="F69" s="7"/>
      <c r="G69" s="7"/>
      <c r="H69" s="17">
        <f t="shared" si="4"/>
        <v>0</v>
      </c>
      <c r="I69" s="1"/>
      <c r="J69" s="18">
        <f t="shared" si="5"/>
        <v>0</v>
      </c>
      <c r="K69" s="8"/>
      <c r="L69" s="17">
        <f t="shared" si="6"/>
        <v>0</v>
      </c>
      <c r="M69" s="17">
        <f t="shared" si="3"/>
        <v>0</v>
      </c>
    </row>
    <row r="70" spans="1:13" x14ac:dyDescent="0.35">
      <c r="A70" s="31"/>
      <c r="B70" s="7"/>
      <c r="C70" s="7"/>
      <c r="D70" s="7" t="s">
        <v>119</v>
      </c>
      <c r="E70" s="7"/>
      <c r="F70" s="7"/>
      <c r="G70" s="7"/>
      <c r="H70" s="17">
        <f t="shared" si="4"/>
        <v>0</v>
      </c>
      <c r="I70" s="1"/>
      <c r="J70" s="18">
        <f t="shared" si="5"/>
        <v>0</v>
      </c>
      <c r="K70" s="8"/>
      <c r="L70" s="17">
        <f t="shared" si="6"/>
        <v>0</v>
      </c>
      <c r="M70" s="17">
        <f t="shared" si="3"/>
        <v>0</v>
      </c>
    </row>
    <row r="71" spans="1:13" x14ac:dyDescent="0.35">
      <c r="A71" s="31"/>
      <c r="B71" s="7"/>
      <c r="C71" s="7"/>
      <c r="D71" s="7" t="s">
        <v>119</v>
      </c>
      <c r="E71" s="7"/>
      <c r="F71" s="7"/>
      <c r="G71" s="7"/>
      <c r="H71" s="17">
        <f t="shared" si="4"/>
        <v>0</v>
      </c>
      <c r="I71" s="1"/>
      <c r="J71" s="18">
        <f t="shared" si="5"/>
        <v>0</v>
      </c>
      <c r="K71" s="8"/>
      <c r="L71" s="17">
        <f t="shared" si="6"/>
        <v>0</v>
      </c>
      <c r="M71" s="17">
        <f t="shared" si="3"/>
        <v>0</v>
      </c>
    </row>
    <row r="72" spans="1:13" x14ac:dyDescent="0.35">
      <c r="A72" s="31"/>
      <c r="B72" s="7"/>
      <c r="C72" s="7"/>
      <c r="D72" s="7" t="s">
        <v>119</v>
      </c>
      <c r="E72" s="7"/>
      <c r="F72" s="7"/>
      <c r="G72" s="7"/>
      <c r="H72" s="17">
        <f t="shared" ref="H72:H103" si="7">VLOOKUP(D72,$S$8:$U$25,2, FALSE)</f>
        <v>0</v>
      </c>
      <c r="I72" s="1"/>
      <c r="J72" s="18">
        <f t="shared" ref="J72:J103" si="8">VLOOKUP(D72,$S$8:$U$25,3,FALSE)</f>
        <v>0</v>
      </c>
      <c r="K72" s="8"/>
      <c r="L72" s="17">
        <f t="shared" si="6"/>
        <v>0</v>
      </c>
      <c r="M72" s="17">
        <f t="shared" si="3"/>
        <v>0</v>
      </c>
    </row>
    <row r="73" spans="1:13" x14ac:dyDescent="0.35">
      <c r="A73" s="31"/>
      <c r="B73" s="7"/>
      <c r="C73" s="7"/>
      <c r="D73" s="7" t="s">
        <v>119</v>
      </c>
      <c r="E73" s="7"/>
      <c r="F73" s="7"/>
      <c r="G73" s="7"/>
      <c r="H73" s="17">
        <f t="shared" si="7"/>
        <v>0</v>
      </c>
      <c r="I73" s="1"/>
      <c r="J73" s="18">
        <f t="shared" si="8"/>
        <v>0</v>
      </c>
      <c r="K73" s="8"/>
      <c r="L73" s="17">
        <f t="shared" ref="L73:L103" si="9">SUM((G73*H73)*J73)</f>
        <v>0</v>
      </c>
      <c r="M73" s="17">
        <f t="shared" ref="M73:M103" si="10">SUM((G73*I73)*K73)</f>
        <v>0</v>
      </c>
    </row>
    <row r="74" spans="1:13" x14ac:dyDescent="0.35">
      <c r="A74" s="31"/>
      <c r="B74" s="7"/>
      <c r="C74" s="7"/>
      <c r="D74" s="7" t="s">
        <v>119</v>
      </c>
      <c r="E74" s="7"/>
      <c r="F74" s="7"/>
      <c r="G74" s="7"/>
      <c r="H74" s="17">
        <f t="shared" si="7"/>
        <v>0</v>
      </c>
      <c r="I74" s="1"/>
      <c r="J74" s="18">
        <f t="shared" si="8"/>
        <v>0</v>
      </c>
      <c r="K74" s="8"/>
      <c r="L74" s="17">
        <f t="shared" si="9"/>
        <v>0</v>
      </c>
      <c r="M74" s="17">
        <f t="shared" si="10"/>
        <v>0</v>
      </c>
    </row>
    <row r="75" spans="1:13" x14ac:dyDescent="0.35">
      <c r="A75" s="31"/>
      <c r="B75" s="7"/>
      <c r="C75" s="7"/>
      <c r="D75" s="7" t="s">
        <v>119</v>
      </c>
      <c r="E75" s="7"/>
      <c r="F75" s="7"/>
      <c r="G75" s="7"/>
      <c r="H75" s="17">
        <f t="shared" si="7"/>
        <v>0</v>
      </c>
      <c r="I75" s="1"/>
      <c r="J75" s="18">
        <f t="shared" si="8"/>
        <v>0</v>
      </c>
      <c r="K75" s="8"/>
      <c r="L75" s="17">
        <f t="shared" si="9"/>
        <v>0</v>
      </c>
      <c r="M75" s="17">
        <f t="shared" si="10"/>
        <v>0</v>
      </c>
    </row>
    <row r="76" spans="1:13" x14ac:dyDescent="0.35">
      <c r="A76" s="31"/>
      <c r="B76" s="7"/>
      <c r="C76" s="7"/>
      <c r="D76" s="7" t="s">
        <v>119</v>
      </c>
      <c r="E76" s="7"/>
      <c r="F76" s="7"/>
      <c r="G76" s="7"/>
      <c r="H76" s="17">
        <f t="shared" si="7"/>
        <v>0</v>
      </c>
      <c r="I76" s="1"/>
      <c r="J76" s="18">
        <f t="shared" si="8"/>
        <v>0</v>
      </c>
      <c r="K76" s="8"/>
      <c r="L76" s="17">
        <f t="shared" si="9"/>
        <v>0</v>
      </c>
      <c r="M76" s="17">
        <f t="shared" si="10"/>
        <v>0</v>
      </c>
    </row>
    <row r="77" spans="1:13" x14ac:dyDescent="0.35">
      <c r="A77" s="31"/>
      <c r="B77" s="7"/>
      <c r="C77" s="7"/>
      <c r="D77" s="7" t="s">
        <v>119</v>
      </c>
      <c r="E77" s="7"/>
      <c r="F77" s="7"/>
      <c r="G77" s="7"/>
      <c r="H77" s="17">
        <f t="shared" si="7"/>
        <v>0</v>
      </c>
      <c r="I77" s="1"/>
      <c r="J77" s="18">
        <f t="shared" si="8"/>
        <v>0</v>
      </c>
      <c r="K77" s="8"/>
      <c r="L77" s="17">
        <f t="shared" si="9"/>
        <v>0</v>
      </c>
      <c r="M77" s="17">
        <f t="shared" si="10"/>
        <v>0</v>
      </c>
    </row>
    <row r="78" spans="1:13" x14ac:dyDescent="0.35">
      <c r="A78" s="31"/>
      <c r="B78" s="7"/>
      <c r="C78" s="7"/>
      <c r="D78" s="7" t="s">
        <v>119</v>
      </c>
      <c r="E78" s="7"/>
      <c r="F78" s="7"/>
      <c r="G78" s="7"/>
      <c r="H78" s="17">
        <f t="shared" si="7"/>
        <v>0</v>
      </c>
      <c r="I78" s="1"/>
      <c r="J78" s="18">
        <f t="shared" si="8"/>
        <v>0</v>
      </c>
      <c r="K78" s="8"/>
      <c r="L78" s="17">
        <f t="shared" si="9"/>
        <v>0</v>
      </c>
      <c r="M78" s="17">
        <f t="shared" si="10"/>
        <v>0</v>
      </c>
    </row>
    <row r="79" spans="1:13" x14ac:dyDescent="0.35">
      <c r="A79" s="31"/>
      <c r="B79" s="7"/>
      <c r="C79" s="7"/>
      <c r="D79" s="7" t="s">
        <v>119</v>
      </c>
      <c r="E79" s="7"/>
      <c r="F79" s="7"/>
      <c r="G79" s="7"/>
      <c r="H79" s="17">
        <f t="shared" si="7"/>
        <v>0</v>
      </c>
      <c r="I79" s="1"/>
      <c r="J79" s="18">
        <f t="shared" si="8"/>
        <v>0</v>
      </c>
      <c r="K79" s="8"/>
      <c r="L79" s="17">
        <f t="shared" si="9"/>
        <v>0</v>
      </c>
      <c r="M79" s="17">
        <f t="shared" si="10"/>
        <v>0</v>
      </c>
    </row>
    <row r="80" spans="1:13" x14ac:dyDescent="0.35">
      <c r="A80" s="31"/>
      <c r="B80" s="7"/>
      <c r="C80" s="7"/>
      <c r="D80" s="7" t="s">
        <v>119</v>
      </c>
      <c r="E80" s="7"/>
      <c r="F80" s="7"/>
      <c r="G80" s="7"/>
      <c r="H80" s="17">
        <f t="shared" si="7"/>
        <v>0</v>
      </c>
      <c r="I80" s="1"/>
      <c r="J80" s="18">
        <f t="shared" si="8"/>
        <v>0</v>
      </c>
      <c r="K80" s="8"/>
      <c r="L80" s="17">
        <f t="shared" si="9"/>
        <v>0</v>
      </c>
      <c r="M80" s="17">
        <f t="shared" si="10"/>
        <v>0</v>
      </c>
    </row>
    <row r="81" spans="1:13" x14ac:dyDescent="0.35">
      <c r="A81" s="31"/>
      <c r="B81" s="7"/>
      <c r="C81" s="7"/>
      <c r="D81" s="7" t="s">
        <v>119</v>
      </c>
      <c r="E81" s="7"/>
      <c r="F81" s="7"/>
      <c r="G81" s="7"/>
      <c r="H81" s="17">
        <f t="shared" si="7"/>
        <v>0</v>
      </c>
      <c r="I81" s="1"/>
      <c r="J81" s="18">
        <f t="shared" si="8"/>
        <v>0</v>
      </c>
      <c r="K81" s="8"/>
      <c r="L81" s="17">
        <f t="shared" si="9"/>
        <v>0</v>
      </c>
      <c r="M81" s="17">
        <f t="shared" si="10"/>
        <v>0</v>
      </c>
    </row>
    <row r="82" spans="1:13" x14ac:dyDescent="0.35">
      <c r="A82" s="31"/>
      <c r="B82" s="7"/>
      <c r="C82" s="7"/>
      <c r="D82" s="7" t="s">
        <v>119</v>
      </c>
      <c r="E82" s="7"/>
      <c r="F82" s="7"/>
      <c r="G82" s="7"/>
      <c r="H82" s="17">
        <f t="shared" si="7"/>
        <v>0</v>
      </c>
      <c r="I82" s="1"/>
      <c r="J82" s="18">
        <f t="shared" si="8"/>
        <v>0</v>
      </c>
      <c r="K82" s="8"/>
      <c r="L82" s="17">
        <f t="shared" si="9"/>
        <v>0</v>
      </c>
      <c r="M82" s="17">
        <f t="shared" si="10"/>
        <v>0</v>
      </c>
    </row>
    <row r="83" spans="1:13" x14ac:dyDescent="0.35">
      <c r="A83" s="31"/>
      <c r="B83" s="7"/>
      <c r="C83" s="7"/>
      <c r="D83" s="7" t="s">
        <v>119</v>
      </c>
      <c r="E83" s="7"/>
      <c r="F83" s="7"/>
      <c r="G83" s="7"/>
      <c r="H83" s="17">
        <f t="shared" si="7"/>
        <v>0</v>
      </c>
      <c r="I83" s="1"/>
      <c r="J83" s="18">
        <f t="shared" si="8"/>
        <v>0</v>
      </c>
      <c r="K83" s="8"/>
      <c r="L83" s="17">
        <f t="shared" si="9"/>
        <v>0</v>
      </c>
      <c r="M83" s="17">
        <f t="shared" si="10"/>
        <v>0</v>
      </c>
    </row>
    <row r="84" spans="1:13" x14ac:dyDescent="0.35">
      <c r="A84" s="31"/>
      <c r="B84" s="7"/>
      <c r="C84" s="7"/>
      <c r="D84" s="7" t="s">
        <v>119</v>
      </c>
      <c r="E84" s="7"/>
      <c r="F84" s="7"/>
      <c r="G84" s="7"/>
      <c r="H84" s="17">
        <f t="shared" si="7"/>
        <v>0</v>
      </c>
      <c r="I84" s="1"/>
      <c r="J84" s="18">
        <f t="shared" si="8"/>
        <v>0</v>
      </c>
      <c r="K84" s="8"/>
      <c r="L84" s="17">
        <f t="shared" si="9"/>
        <v>0</v>
      </c>
      <c r="M84" s="17">
        <f t="shared" si="10"/>
        <v>0</v>
      </c>
    </row>
    <row r="85" spans="1:13" x14ac:dyDescent="0.35">
      <c r="A85" s="31"/>
      <c r="B85" s="7"/>
      <c r="C85" s="7"/>
      <c r="D85" s="7" t="s">
        <v>119</v>
      </c>
      <c r="E85" s="7"/>
      <c r="F85" s="7"/>
      <c r="G85" s="7"/>
      <c r="H85" s="17">
        <f t="shared" si="7"/>
        <v>0</v>
      </c>
      <c r="I85" s="1"/>
      <c r="J85" s="18">
        <f t="shared" si="8"/>
        <v>0</v>
      </c>
      <c r="K85" s="8"/>
      <c r="L85" s="17">
        <f t="shared" si="9"/>
        <v>0</v>
      </c>
      <c r="M85" s="17">
        <f t="shared" si="10"/>
        <v>0</v>
      </c>
    </row>
    <row r="86" spans="1:13" x14ac:dyDescent="0.35">
      <c r="A86" s="31"/>
      <c r="B86" s="7"/>
      <c r="C86" s="7"/>
      <c r="D86" s="7" t="s">
        <v>119</v>
      </c>
      <c r="E86" s="7"/>
      <c r="F86" s="7"/>
      <c r="G86" s="7"/>
      <c r="H86" s="17">
        <f t="shared" si="7"/>
        <v>0</v>
      </c>
      <c r="I86" s="1"/>
      <c r="J86" s="18">
        <f t="shared" si="8"/>
        <v>0</v>
      </c>
      <c r="K86" s="8"/>
      <c r="L86" s="17">
        <f t="shared" si="9"/>
        <v>0</v>
      </c>
      <c r="M86" s="17">
        <f t="shared" si="10"/>
        <v>0</v>
      </c>
    </row>
    <row r="87" spans="1:13" x14ac:dyDescent="0.35">
      <c r="A87" s="31"/>
      <c r="B87" s="7"/>
      <c r="C87" s="7"/>
      <c r="D87" s="7" t="s">
        <v>119</v>
      </c>
      <c r="E87" s="7"/>
      <c r="F87" s="7"/>
      <c r="G87" s="7"/>
      <c r="H87" s="17">
        <f t="shared" si="7"/>
        <v>0</v>
      </c>
      <c r="I87" s="1"/>
      <c r="J87" s="18">
        <f t="shared" si="8"/>
        <v>0</v>
      </c>
      <c r="K87" s="8"/>
      <c r="L87" s="17">
        <f t="shared" si="9"/>
        <v>0</v>
      </c>
      <c r="M87" s="17">
        <f t="shared" si="10"/>
        <v>0</v>
      </c>
    </row>
    <row r="88" spans="1:13" x14ac:dyDescent="0.35">
      <c r="A88" s="31"/>
      <c r="B88" s="7"/>
      <c r="C88" s="7"/>
      <c r="D88" s="7" t="s">
        <v>119</v>
      </c>
      <c r="E88" s="7"/>
      <c r="F88" s="7"/>
      <c r="G88" s="7"/>
      <c r="H88" s="17">
        <f t="shared" si="7"/>
        <v>0</v>
      </c>
      <c r="I88" s="1"/>
      <c r="J88" s="18">
        <f t="shared" si="8"/>
        <v>0</v>
      </c>
      <c r="K88" s="8"/>
      <c r="L88" s="17">
        <f t="shared" si="9"/>
        <v>0</v>
      </c>
      <c r="M88" s="17">
        <f t="shared" si="10"/>
        <v>0</v>
      </c>
    </row>
    <row r="89" spans="1:13" x14ac:dyDescent="0.35">
      <c r="A89" s="31"/>
      <c r="B89" s="7"/>
      <c r="C89" s="7"/>
      <c r="D89" s="7" t="s">
        <v>119</v>
      </c>
      <c r="E89" s="7"/>
      <c r="F89" s="7"/>
      <c r="G89" s="7"/>
      <c r="H89" s="17">
        <f t="shared" si="7"/>
        <v>0</v>
      </c>
      <c r="I89" s="1"/>
      <c r="J89" s="18">
        <f t="shared" si="8"/>
        <v>0</v>
      </c>
      <c r="K89" s="8"/>
      <c r="L89" s="17">
        <f t="shared" si="9"/>
        <v>0</v>
      </c>
      <c r="M89" s="17">
        <f t="shared" si="10"/>
        <v>0</v>
      </c>
    </row>
    <row r="90" spans="1:13" x14ac:dyDescent="0.35">
      <c r="A90" s="31"/>
      <c r="B90" s="7"/>
      <c r="C90" s="7"/>
      <c r="D90" s="7" t="s">
        <v>119</v>
      </c>
      <c r="E90" s="7"/>
      <c r="F90" s="7"/>
      <c r="G90" s="7"/>
      <c r="H90" s="17">
        <f t="shared" si="7"/>
        <v>0</v>
      </c>
      <c r="I90" s="1"/>
      <c r="J90" s="18">
        <f t="shared" si="8"/>
        <v>0</v>
      </c>
      <c r="K90" s="8"/>
      <c r="L90" s="17">
        <f t="shared" si="9"/>
        <v>0</v>
      </c>
      <c r="M90" s="17">
        <f t="shared" si="10"/>
        <v>0</v>
      </c>
    </row>
    <row r="91" spans="1:13" x14ac:dyDescent="0.35">
      <c r="A91" s="31"/>
      <c r="B91" s="7"/>
      <c r="C91" s="7"/>
      <c r="D91" s="7" t="s">
        <v>119</v>
      </c>
      <c r="E91" s="7"/>
      <c r="F91" s="7"/>
      <c r="G91" s="7"/>
      <c r="H91" s="17">
        <f t="shared" si="7"/>
        <v>0</v>
      </c>
      <c r="I91" s="1"/>
      <c r="J91" s="18">
        <f t="shared" si="8"/>
        <v>0</v>
      </c>
      <c r="K91" s="8"/>
      <c r="L91" s="17">
        <f t="shared" si="9"/>
        <v>0</v>
      </c>
      <c r="M91" s="17">
        <f t="shared" si="10"/>
        <v>0</v>
      </c>
    </row>
    <row r="92" spans="1:13" x14ac:dyDescent="0.35">
      <c r="A92" s="31"/>
      <c r="B92" s="7"/>
      <c r="C92" s="7"/>
      <c r="D92" s="7" t="s">
        <v>119</v>
      </c>
      <c r="E92" s="7"/>
      <c r="F92" s="7"/>
      <c r="G92" s="7"/>
      <c r="H92" s="17">
        <f t="shared" si="7"/>
        <v>0</v>
      </c>
      <c r="I92" s="1"/>
      <c r="J92" s="18">
        <f t="shared" si="8"/>
        <v>0</v>
      </c>
      <c r="K92" s="8"/>
      <c r="L92" s="17">
        <f t="shared" si="9"/>
        <v>0</v>
      </c>
      <c r="M92" s="17">
        <f t="shared" si="10"/>
        <v>0</v>
      </c>
    </row>
    <row r="93" spans="1:13" x14ac:dyDescent="0.35">
      <c r="A93" s="31"/>
      <c r="B93" s="7"/>
      <c r="C93" s="7"/>
      <c r="D93" s="7" t="s">
        <v>119</v>
      </c>
      <c r="E93" s="7"/>
      <c r="F93" s="7"/>
      <c r="G93" s="7"/>
      <c r="H93" s="17">
        <f t="shared" si="7"/>
        <v>0</v>
      </c>
      <c r="I93" s="1"/>
      <c r="J93" s="18">
        <f t="shared" si="8"/>
        <v>0</v>
      </c>
      <c r="K93" s="8"/>
      <c r="L93" s="17">
        <f t="shared" si="9"/>
        <v>0</v>
      </c>
      <c r="M93" s="17">
        <f t="shared" si="10"/>
        <v>0</v>
      </c>
    </row>
    <row r="94" spans="1:13" x14ac:dyDescent="0.35">
      <c r="A94" s="31"/>
      <c r="B94" s="7"/>
      <c r="C94" s="7"/>
      <c r="D94" s="7" t="s">
        <v>119</v>
      </c>
      <c r="E94" s="7"/>
      <c r="F94" s="7"/>
      <c r="G94" s="7"/>
      <c r="H94" s="17">
        <f t="shared" si="7"/>
        <v>0</v>
      </c>
      <c r="I94" s="1"/>
      <c r="J94" s="18">
        <f t="shared" si="8"/>
        <v>0</v>
      </c>
      <c r="K94" s="8"/>
      <c r="L94" s="17">
        <f t="shared" si="9"/>
        <v>0</v>
      </c>
      <c r="M94" s="17">
        <f t="shared" si="10"/>
        <v>0</v>
      </c>
    </row>
    <row r="95" spans="1:13" x14ac:dyDescent="0.35">
      <c r="A95" s="31"/>
      <c r="B95" s="7"/>
      <c r="C95" s="7"/>
      <c r="D95" s="7" t="s">
        <v>119</v>
      </c>
      <c r="E95" s="7"/>
      <c r="F95" s="7"/>
      <c r="G95" s="7"/>
      <c r="H95" s="17">
        <f t="shared" si="7"/>
        <v>0</v>
      </c>
      <c r="I95" s="1"/>
      <c r="J95" s="18">
        <f t="shared" si="8"/>
        <v>0</v>
      </c>
      <c r="K95" s="8"/>
      <c r="L95" s="17">
        <f t="shared" si="9"/>
        <v>0</v>
      </c>
      <c r="M95" s="17">
        <f t="shared" si="10"/>
        <v>0</v>
      </c>
    </row>
    <row r="96" spans="1:13" x14ac:dyDescent="0.35">
      <c r="A96" s="31"/>
      <c r="B96" s="7"/>
      <c r="C96" s="7"/>
      <c r="D96" s="7" t="s">
        <v>119</v>
      </c>
      <c r="E96" s="7"/>
      <c r="F96" s="7"/>
      <c r="G96" s="7"/>
      <c r="H96" s="17">
        <f t="shared" si="7"/>
        <v>0</v>
      </c>
      <c r="I96" s="1"/>
      <c r="J96" s="18">
        <f t="shared" si="8"/>
        <v>0</v>
      </c>
      <c r="K96" s="8"/>
      <c r="L96" s="17">
        <f t="shared" si="9"/>
        <v>0</v>
      </c>
      <c r="M96" s="17">
        <f t="shared" si="10"/>
        <v>0</v>
      </c>
    </row>
    <row r="97" spans="1:13" x14ac:dyDescent="0.35">
      <c r="A97" s="31"/>
      <c r="B97" s="7"/>
      <c r="C97" s="7"/>
      <c r="D97" s="7" t="s">
        <v>119</v>
      </c>
      <c r="E97" s="7"/>
      <c r="F97" s="7"/>
      <c r="G97" s="7"/>
      <c r="H97" s="17">
        <f t="shared" si="7"/>
        <v>0</v>
      </c>
      <c r="I97" s="1"/>
      <c r="J97" s="18">
        <f t="shared" si="8"/>
        <v>0</v>
      </c>
      <c r="K97" s="8"/>
      <c r="L97" s="17">
        <f t="shared" si="9"/>
        <v>0</v>
      </c>
      <c r="M97" s="17">
        <f t="shared" si="10"/>
        <v>0</v>
      </c>
    </row>
    <row r="98" spans="1:13" x14ac:dyDescent="0.35">
      <c r="A98" s="31"/>
      <c r="B98" s="7"/>
      <c r="C98" s="7"/>
      <c r="D98" s="7" t="s">
        <v>119</v>
      </c>
      <c r="E98" s="7"/>
      <c r="F98" s="7"/>
      <c r="G98" s="7"/>
      <c r="H98" s="17">
        <f t="shared" si="7"/>
        <v>0</v>
      </c>
      <c r="I98" s="1"/>
      <c r="J98" s="18">
        <f t="shared" si="8"/>
        <v>0</v>
      </c>
      <c r="K98" s="8"/>
      <c r="L98" s="17">
        <f t="shared" si="9"/>
        <v>0</v>
      </c>
      <c r="M98" s="17">
        <f t="shared" si="10"/>
        <v>0</v>
      </c>
    </row>
    <row r="99" spans="1:13" x14ac:dyDescent="0.35">
      <c r="A99" s="31"/>
      <c r="B99" s="7"/>
      <c r="C99" s="7"/>
      <c r="D99" s="7" t="s">
        <v>119</v>
      </c>
      <c r="E99" s="7"/>
      <c r="F99" s="7"/>
      <c r="G99" s="7"/>
      <c r="H99" s="17">
        <f t="shared" si="7"/>
        <v>0</v>
      </c>
      <c r="I99" s="1"/>
      <c r="J99" s="18">
        <f t="shared" si="8"/>
        <v>0</v>
      </c>
      <c r="K99" s="8"/>
      <c r="L99" s="17">
        <f t="shared" si="9"/>
        <v>0</v>
      </c>
      <c r="M99" s="17">
        <f t="shared" si="10"/>
        <v>0</v>
      </c>
    </row>
    <row r="100" spans="1:13" x14ac:dyDescent="0.35">
      <c r="A100" s="31"/>
      <c r="B100" s="7"/>
      <c r="C100" s="7"/>
      <c r="D100" s="7" t="s">
        <v>119</v>
      </c>
      <c r="E100" s="7"/>
      <c r="F100" s="7"/>
      <c r="G100" s="7"/>
      <c r="H100" s="17">
        <f t="shared" si="7"/>
        <v>0</v>
      </c>
      <c r="I100" s="1"/>
      <c r="J100" s="18">
        <f t="shared" si="8"/>
        <v>0</v>
      </c>
      <c r="K100" s="8"/>
      <c r="L100" s="17">
        <f t="shared" si="9"/>
        <v>0</v>
      </c>
      <c r="M100" s="17">
        <f t="shared" si="10"/>
        <v>0</v>
      </c>
    </row>
    <row r="101" spans="1:13" x14ac:dyDescent="0.35">
      <c r="A101" s="31"/>
      <c r="B101" s="7"/>
      <c r="C101" s="7"/>
      <c r="D101" s="7" t="s">
        <v>119</v>
      </c>
      <c r="E101" s="7"/>
      <c r="F101" s="7"/>
      <c r="G101" s="7"/>
      <c r="H101" s="17">
        <f t="shared" si="7"/>
        <v>0</v>
      </c>
      <c r="I101" s="1"/>
      <c r="J101" s="18">
        <f t="shared" si="8"/>
        <v>0</v>
      </c>
      <c r="K101" s="8"/>
      <c r="L101" s="17">
        <f t="shared" si="9"/>
        <v>0</v>
      </c>
      <c r="M101" s="17">
        <f t="shared" si="10"/>
        <v>0</v>
      </c>
    </row>
    <row r="102" spans="1:13" x14ac:dyDescent="0.35">
      <c r="A102" s="31"/>
      <c r="B102" s="7"/>
      <c r="C102" s="7"/>
      <c r="D102" s="7" t="s">
        <v>119</v>
      </c>
      <c r="E102" s="7"/>
      <c r="F102" s="7"/>
      <c r="G102" s="7"/>
      <c r="H102" s="17">
        <f t="shared" si="7"/>
        <v>0</v>
      </c>
      <c r="I102" s="1"/>
      <c r="J102" s="18">
        <f t="shared" si="8"/>
        <v>0</v>
      </c>
      <c r="K102" s="8"/>
      <c r="L102" s="17">
        <f t="shared" si="9"/>
        <v>0</v>
      </c>
      <c r="M102" s="17">
        <f t="shared" si="10"/>
        <v>0</v>
      </c>
    </row>
    <row r="103" spans="1:13" x14ac:dyDescent="0.35">
      <c r="A103" s="31"/>
      <c r="B103" s="7"/>
      <c r="C103" s="7"/>
      <c r="D103" s="7" t="s">
        <v>119</v>
      </c>
      <c r="E103" s="7"/>
      <c r="F103" s="7"/>
      <c r="G103" s="7"/>
      <c r="H103" s="17">
        <f t="shared" si="7"/>
        <v>0</v>
      </c>
      <c r="I103" s="1"/>
      <c r="J103" s="18">
        <f t="shared" si="8"/>
        <v>0</v>
      </c>
      <c r="K103" s="8"/>
      <c r="L103" s="17">
        <f t="shared" si="9"/>
        <v>0</v>
      </c>
      <c r="M103" s="17">
        <f t="shared" si="10"/>
        <v>0</v>
      </c>
    </row>
  </sheetData>
  <sheetProtection algorithmName="SHA-512" hashValue="w0PnmgxDcBA7xv0wcwpFUk7Fsp3Y6yiHPEzvilomAAUIzZDKSiixwNpSiSMSMXseoadz/JruOIg9v0M7lfKY6g==" saltValue="HNngUhROhYGB9q+MOO+HPg==" spinCount="100000" sheet="1" selectLockedCells="1"/>
  <mergeCells count="5">
    <mergeCell ref="L6:L7"/>
    <mergeCell ref="B6:B7"/>
    <mergeCell ref="C6:C7"/>
    <mergeCell ref="D6:J6"/>
    <mergeCell ref="M6:M7"/>
  </mergeCells>
  <dataValidations count="1">
    <dataValidation type="list" allowBlank="1" showInputMessage="1" showErrorMessage="1" sqref="D8:D103">
      <formula1>$S$8:$S$25</formula1>
    </dataValidation>
  </dataValidations>
  <hyperlinks>
    <hyperlink ref="J1" location="Overview!A1" display="Return to Overview "/>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1"/>
  <sheetViews>
    <sheetView workbookViewId="0">
      <selection activeCell="G1" sqref="G1"/>
    </sheetView>
  </sheetViews>
  <sheetFormatPr defaultRowHeight="15.5" x14ac:dyDescent="0.35"/>
  <cols>
    <col min="1" max="1" width="6.4609375" style="21" customWidth="1"/>
    <col min="2" max="2" width="23.07421875" style="21" customWidth="1"/>
    <col min="3" max="3" width="20.07421875" style="21" customWidth="1"/>
    <col min="4" max="4" width="19.69140625" style="21" customWidth="1"/>
    <col min="5" max="5" width="19.23046875" style="21" customWidth="1"/>
    <col min="6" max="6" width="19.61328125" style="21" customWidth="1"/>
    <col min="7" max="7" width="19.69140625" style="21" customWidth="1"/>
    <col min="8" max="8" width="19.23046875" style="21" customWidth="1"/>
    <col min="9" max="16384" width="9.23046875" style="21"/>
  </cols>
  <sheetData>
    <row r="1" spans="1:8" x14ac:dyDescent="0.35">
      <c r="A1" s="31"/>
      <c r="B1" s="45" t="s">
        <v>221</v>
      </c>
      <c r="C1" s="31"/>
      <c r="D1" s="31"/>
      <c r="E1" s="31"/>
      <c r="F1" s="31"/>
      <c r="G1" s="10" t="s">
        <v>231</v>
      </c>
      <c r="H1" s="31"/>
    </row>
    <row r="2" spans="1:8" x14ac:dyDescent="0.35">
      <c r="A2" s="31"/>
      <c r="B2" s="31"/>
      <c r="C2" s="31"/>
      <c r="D2" s="31"/>
      <c r="E2" s="31"/>
      <c r="F2" s="31"/>
      <c r="G2" s="31"/>
      <c r="H2" s="31"/>
    </row>
    <row r="3" spans="1:8" ht="77.5" x14ac:dyDescent="0.35">
      <c r="A3" s="31"/>
      <c r="B3" s="19" t="s">
        <v>120</v>
      </c>
      <c r="C3" s="19" t="s">
        <v>300</v>
      </c>
      <c r="D3" s="19" t="s">
        <v>125</v>
      </c>
      <c r="E3" s="19" t="s">
        <v>126</v>
      </c>
      <c r="F3" s="19" t="s">
        <v>127</v>
      </c>
      <c r="G3" s="19" t="s">
        <v>301</v>
      </c>
      <c r="H3" s="19" t="s">
        <v>128</v>
      </c>
    </row>
    <row r="4" spans="1:8" x14ac:dyDescent="0.35">
      <c r="B4" s="7"/>
      <c r="C4" s="7"/>
      <c r="D4" s="7"/>
      <c r="E4" s="7"/>
      <c r="F4" s="7"/>
      <c r="G4" s="7"/>
      <c r="H4" s="7"/>
    </row>
    <row r="5" spans="1:8" x14ac:dyDescent="0.35">
      <c r="B5" s="7"/>
      <c r="C5" s="7"/>
      <c r="D5" s="7"/>
      <c r="E5" s="7"/>
      <c r="F5" s="7"/>
      <c r="G5" s="7"/>
      <c r="H5" s="7"/>
    </row>
    <row r="6" spans="1:8" x14ac:dyDescent="0.35">
      <c r="B6" s="7"/>
      <c r="C6" s="7"/>
      <c r="D6" s="7"/>
      <c r="E6" s="7"/>
      <c r="F6" s="7"/>
      <c r="G6" s="7"/>
      <c r="H6" s="7"/>
    </row>
    <row r="7" spans="1:8" x14ac:dyDescent="0.35">
      <c r="B7" s="7"/>
      <c r="C7" s="7"/>
      <c r="D7" s="7"/>
      <c r="E7" s="7"/>
      <c r="F7" s="7"/>
      <c r="G7" s="7"/>
      <c r="H7" s="7"/>
    </row>
    <row r="8" spans="1:8" x14ac:dyDescent="0.35">
      <c r="B8" s="7"/>
      <c r="C8" s="7"/>
      <c r="D8" s="7"/>
      <c r="E8" s="7"/>
      <c r="F8" s="7"/>
      <c r="G8" s="7"/>
      <c r="H8" s="7"/>
    </row>
    <row r="9" spans="1:8" x14ac:dyDescent="0.35">
      <c r="B9" s="7"/>
      <c r="C9" s="7"/>
      <c r="D9" s="7"/>
      <c r="E9" s="7"/>
      <c r="F9" s="7"/>
      <c r="G9" s="7"/>
      <c r="H9" s="7"/>
    </row>
    <row r="10" spans="1:8" x14ac:dyDescent="0.35">
      <c r="B10" s="7"/>
      <c r="C10" s="7"/>
      <c r="D10" s="7"/>
      <c r="E10" s="7"/>
      <c r="F10" s="7"/>
      <c r="G10" s="7"/>
      <c r="H10" s="7"/>
    </row>
    <row r="11" spans="1:8" x14ac:dyDescent="0.35">
      <c r="B11" s="7"/>
      <c r="C11" s="7"/>
      <c r="D11" s="7"/>
      <c r="E11" s="7"/>
      <c r="F11" s="7"/>
      <c r="G11" s="7"/>
      <c r="H11" s="7"/>
    </row>
    <row r="12" spans="1:8" x14ac:dyDescent="0.35">
      <c r="B12" s="7"/>
      <c r="C12" s="7"/>
      <c r="D12" s="7"/>
      <c r="E12" s="7"/>
      <c r="F12" s="7"/>
      <c r="G12" s="7"/>
      <c r="H12" s="7"/>
    </row>
    <row r="13" spans="1:8" x14ac:dyDescent="0.35">
      <c r="B13" s="7"/>
      <c r="C13" s="7"/>
      <c r="D13" s="7"/>
      <c r="E13" s="7"/>
      <c r="F13" s="7"/>
      <c r="G13" s="7"/>
      <c r="H13" s="7"/>
    </row>
    <row r="14" spans="1:8" x14ac:dyDescent="0.35">
      <c r="B14" s="7"/>
      <c r="C14" s="7"/>
      <c r="D14" s="7"/>
      <c r="E14" s="7"/>
      <c r="F14" s="7"/>
      <c r="G14" s="7"/>
      <c r="H14" s="7"/>
    </row>
    <row r="15" spans="1:8" x14ac:dyDescent="0.35">
      <c r="B15" s="7"/>
      <c r="C15" s="7"/>
      <c r="D15" s="7"/>
      <c r="E15" s="7"/>
      <c r="F15" s="7"/>
      <c r="G15" s="7"/>
      <c r="H15" s="7"/>
    </row>
    <row r="16" spans="1:8" x14ac:dyDescent="0.35">
      <c r="B16" s="7"/>
      <c r="C16" s="7"/>
      <c r="D16" s="7"/>
      <c r="E16" s="7"/>
      <c r="F16" s="7"/>
      <c r="G16" s="7"/>
      <c r="H16" s="7"/>
    </row>
    <row r="17" spans="2:8" x14ac:dyDescent="0.35">
      <c r="B17" s="7"/>
      <c r="C17" s="7"/>
      <c r="D17" s="7"/>
      <c r="E17" s="7"/>
      <c r="F17" s="7"/>
      <c r="G17" s="7"/>
      <c r="H17" s="7"/>
    </row>
    <row r="18" spans="2:8" x14ac:dyDescent="0.35">
      <c r="B18" s="7"/>
      <c r="C18" s="7"/>
      <c r="D18" s="7"/>
      <c r="E18" s="7"/>
      <c r="F18" s="7"/>
      <c r="G18" s="7"/>
      <c r="H18" s="7"/>
    </row>
    <row r="19" spans="2:8" x14ac:dyDescent="0.35">
      <c r="B19" s="7"/>
      <c r="C19" s="7"/>
      <c r="D19" s="7"/>
      <c r="E19" s="7"/>
      <c r="F19" s="7"/>
      <c r="G19" s="7"/>
      <c r="H19" s="7"/>
    </row>
    <row r="20" spans="2:8" x14ac:dyDescent="0.35">
      <c r="B20" s="7"/>
      <c r="C20" s="7"/>
      <c r="D20" s="7"/>
      <c r="E20" s="7"/>
      <c r="F20" s="7"/>
      <c r="G20" s="7"/>
      <c r="H20" s="7"/>
    </row>
    <row r="21" spans="2:8" x14ac:dyDescent="0.35">
      <c r="B21" s="7"/>
      <c r="C21" s="7"/>
      <c r="D21" s="7"/>
      <c r="E21" s="7"/>
      <c r="F21" s="7"/>
      <c r="G21" s="7"/>
      <c r="H21" s="7"/>
    </row>
    <row r="22" spans="2:8" x14ac:dyDescent="0.35">
      <c r="B22" s="7"/>
      <c r="C22" s="7"/>
      <c r="D22" s="7"/>
      <c r="E22" s="7"/>
      <c r="F22" s="7"/>
      <c r="G22" s="7"/>
      <c r="H22" s="7"/>
    </row>
    <row r="23" spans="2:8" x14ac:dyDescent="0.35">
      <c r="B23" s="7"/>
      <c r="C23" s="7"/>
      <c r="D23" s="7"/>
      <c r="E23" s="7"/>
      <c r="F23" s="7"/>
      <c r="G23" s="7"/>
      <c r="H23" s="7"/>
    </row>
    <row r="24" spans="2:8" x14ac:dyDescent="0.35">
      <c r="B24" s="7"/>
      <c r="C24" s="7"/>
      <c r="D24" s="7"/>
      <c r="E24" s="7"/>
      <c r="F24" s="7"/>
      <c r="G24" s="7"/>
      <c r="H24" s="7"/>
    </row>
    <row r="25" spans="2:8" x14ac:dyDescent="0.35">
      <c r="B25" s="7"/>
      <c r="C25" s="7"/>
      <c r="D25" s="7"/>
      <c r="E25" s="7"/>
      <c r="F25" s="7"/>
      <c r="G25" s="7"/>
      <c r="H25" s="7"/>
    </row>
    <row r="26" spans="2:8" x14ac:dyDescent="0.35">
      <c r="B26" s="7"/>
      <c r="C26" s="7"/>
      <c r="D26" s="7"/>
      <c r="E26" s="7"/>
      <c r="F26" s="7"/>
      <c r="G26" s="7"/>
      <c r="H26" s="7"/>
    </row>
    <row r="27" spans="2:8" x14ac:dyDescent="0.35">
      <c r="B27" s="7"/>
      <c r="C27" s="7"/>
      <c r="D27" s="7"/>
      <c r="E27" s="7"/>
      <c r="F27" s="7"/>
      <c r="G27" s="7"/>
      <c r="H27" s="7"/>
    </row>
    <row r="28" spans="2:8" x14ac:dyDescent="0.35">
      <c r="B28" s="7"/>
      <c r="C28" s="7"/>
      <c r="D28" s="7"/>
      <c r="E28" s="7"/>
      <c r="F28" s="7"/>
      <c r="G28" s="7"/>
      <c r="H28" s="7"/>
    </row>
    <row r="29" spans="2:8" x14ac:dyDescent="0.35">
      <c r="B29" s="7"/>
      <c r="C29" s="7"/>
      <c r="D29" s="7"/>
      <c r="E29" s="7"/>
      <c r="F29" s="7"/>
      <c r="G29" s="7"/>
      <c r="H29" s="7"/>
    </row>
    <row r="30" spans="2:8" x14ac:dyDescent="0.35">
      <c r="B30" s="7"/>
      <c r="C30" s="7"/>
      <c r="D30" s="7"/>
      <c r="E30" s="7"/>
      <c r="F30" s="7"/>
      <c r="G30" s="7"/>
      <c r="H30" s="7"/>
    </row>
    <row r="31" spans="2:8" x14ac:dyDescent="0.35">
      <c r="B31" s="7"/>
      <c r="C31" s="7"/>
      <c r="D31" s="7"/>
      <c r="E31" s="7"/>
      <c r="F31" s="7"/>
      <c r="G31" s="7"/>
      <c r="H31" s="7"/>
    </row>
    <row r="32" spans="2:8" x14ac:dyDescent="0.35">
      <c r="B32" s="7"/>
      <c r="C32" s="7"/>
      <c r="D32" s="7"/>
      <c r="E32" s="7"/>
      <c r="F32" s="7"/>
      <c r="G32" s="7"/>
      <c r="H32" s="7"/>
    </row>
    <row r="33" spans="2:8" x14ac:dyDescent="0.35">
      <c r="B33" s="7"/>
      <c r="C33" s="7"/>
      <c r="D33" s="7"/>
      <c r="E33" s="7"/>
      <c r="F33" s="7"/>
      <c r="G33" s="7"/>
      <c r="H33" s="7"/>
    </row>
    <row r="34" spans="2:8" x14ac:dyDescent="0.35">
      <c r="B34" s="7"/>
      <c r="C34" s="7"/>
      <c r="D34" s="7"/>
      <c r="E34" s="7"/>
      <c r="F34" s="7"/>
      <c r="G34" s="7"/>
      <c r="H34" s="7"/>
    </row>
    <row r="35" spans="2:8" x14ac:dyDescent="0.35">
      <c r="B35" s="7"/>
      <c r="C35" s="7"/>
      <c r="D35" s="7"/>
      <c r="E35" s="7"/>
      <c r="F35" s="7"/>
      <c r="G35" s="7"/>
      <c r="H35" s="7"/>
    </row>
    <row r="36" spans="2:8" x14ac:dyDescent="0.35">
      <c r="B36" s="7"/>
      <c r="C36" s="7"/>
      <c r="D36" s="7"/>
      <c r="E36" s="7"/>
      <c r="F36" s="7"/>
      <c r="G36" s="7"/>
      <c r="H36" s="7"/>
    </row>
    <row r="37" spans="2:8" x14ac:dyDescent="0.35">
      <c r="B37" s="7"/>
      <c r="C37" s="7"/>
      <c r="D37" s="7"/>
      <c r="E37" s="7"/>
      <c r="F37" s="7"/>
      <c r="G37" s="7"/>
      <c r="H37" s="7"/>
    </row>
    <row r="38" spans="2:8" x14ac:dyDescent="0.35">
      <c r="B38" s="7"/>
      <c r="C38" s="7"/>
      <c r="D38" s="7"/>
      <c r="E38" s="7"/>
      <c r="F38" s="7"/>
      <c r="G38" s="7"/>
      <c r="H38" s="7"/>
    </row>
    <row r="39" spans="2:8" x14ac:dyDescent="0.35">
      <c r="B39" s="7"/>
      <c r="C39" s="7"/>
      <c r="D39" s="7"/>
      <c r="E39" s="7"/>
      <c r="F39" s="7"/>
      <c r="G39" s="7"/>
      <c r="H39" s="7"/>
    </row>
    <row r="40" spans="2:8" x14ac:dyDescent="0.35">
      <c r="B40" s="7"/>
      <c r="C40" s="7"/>
      <c r="D40" s="7"/>
      <c r="E40" s="7"/>
      <c r="F40" s="7"/>
      <c r="G40" s="7"/>
      <c r="H40" s="7"/>
    </row>
    <row r="41" spans="2:8" x14ac:dyDescent="0.35">
      <c r="B41" s="7"/>
      <c r="C41" s="7"/>
      <c r="D41" s="7"/>
      <c r="E41" s="7"/>
      <c r="F41" s="7"/>
      <c r="G41" s="7"/>
      <c r="H41" s="7"/>
    </row>
    <row r="42" spans="2:8" x14ac:dyDescent="0.35">
      <c r="B42" s="7"/>
      <c r="C42" s="7"/>
      <c r="D42" s="7"/>
      <c r="E42" s="7"/>
      <c r="F42" s="7"/>
      <c r="G42" s="7"/>
      <c r="H42" s="7"/>
    </row>
    <row r="43" spans="2:8" x14ac:dyDescent="0.35">
      <c r="B43" s="7"/>
      <c r="C43" s="7"/>
      <c r="D43" s="7"/>
      <c r="E43" s="7"/>
      <c r="F43" s="7"/>
      <c r="G43" s="7"/>
      <c r="H43" s="7"/>
    </row>
    <row r="44" spans="2:8" x14ac:dyDescent="0.35">
      <c r="B44" s="7"/>
      <c r="C44" s="7"/>
      <c r="D44" s="7"/>
      <c r="E44" s="7"/>
      <c r="F44" s="7"/>
      <c r="G44" s="7"/>
      <c r="H44" s="7"/>
    </row>
    <row r="45" spans="2:8" x14ac:dyDescent="0.35">
      <c r="B45" s="7"/>
      <c r="C45" s="7"/>
      <c r="D45" s="7"/>
      <c r="E45" s="7"/>
      <c r="F45" s="7"/>
      <c r="G45" s="7"/>
      <c r="H45" s="7"/>
    </row>
    <row r="46" spans="2:8" x14ac:dyDescent="0.35">
      <c r="B46" s="7"/>
      <c r="C46" s="7"/>
      <c r="D46" s="7"/>
      <c r="E46" s="7"/>
      <c r="F46" s="7"/>
      <c r="G46" s="7"/>
      <c r="H46" s="7"/>
    </row>
    <row r="47" spans="2:8" x14ac:dyDescent="0.35">
      <c r="B47" s="7"/>
      <c r="C47" s="7"/>
      <c r="D47" s="7"/>
      <c r="E47" s="7"/>
      <c r="F47" s="7"/>
      <c r="G47" s="7"/>
      <c r="H47" s="7"/>
    </row>
    <row r="48" spans="2:8" x14ac:dyDescent="0.35">
      <c r="B48" s="7"/>
      <c r="C48" s="7"/>
      <c r="D48" s="7"/>
      <c r="E48" s="7"/>
      <c r="F48" s="7"/>
      <c r="G48" s="7"/>
      <c r="H48" s="7"/>
    </row>
    <row r="49" spans="2:8" x14ac:dyDescent="0.35">
      <c r="B49" s="7"/>
      <c r="C49" s="7"/>
      <c r="D49" s="7"/>
      <c r="E49" s="7"/>
      <c r="F49" s="7"/>
      <c r="G49" s="7"/>
      <c r="H49" s="7"/>
    </row>
    <row r="50" spans="2:8" x14ac:dyDescent="0.35">
      <c r="B50" s="7"/>
      <c r="C50" s="7"/>
      <c r="D50" s="7"/>
      <c r="E50" s="7"/>
      <c r="F50" s="7"/>
      <c r="G50" s="7"/>
      <c r="H50" s="7"/>
    </row>
    <row r="51" spans="2:8" x14ac:dyDescent="0.35">
      <c r="B51" s="7"/>
      <c r="C51" s="7"/>
      <c r="D51" s="7"/>
      <c r="E51" s="7"/>
      <c r="F51" s="7"/>
      <c r="G51" s="7"/>
      <c r="H51" s="7"/>
    </row>
    <row r="52" spans="2:8" x14ac:dyDescent="0.35">
      <c r="B52" s="7"/>
      <c r="C52" s="7"/>
      <c r="D52" s="7"/>
      <c r="E52" s="7"/>
      <c r="F52" s="7"/>
      <c r="G52" s="7"/>
      <c r="H52" s="7"/>
    </row>
    <row r="53" spans="2:8" x14ac:dyDescent="0.35">
      <c r="B53" s="7"/>
      <c r="C53" s="7"/>
      <c r="D53" s="7"/>
      <c r="E53" s="7"/>
      <c r="F53" s="7"/>
      <c r="G53" s="7"/>
      <c r="H53" s="7"/>
    </row>
    <row r="54" spans="2:8" x14ac:dyDescent="0.35">
      <c r="B54" s="7"/>
      <c r="C54" s="7"/>
      <c r="D54" s="7"/>
      <c r="E54" s="7"/>
      <c r="F54" s="7"/>
      <c r="G54" s="7"/>
      <c r="H54" s="7"/>
    </row>
    <row r="55" spans="2:8" x14ac:dyDescent="0.35">
      <c r="B55" s="7"/>
      <c r="C55" s="7"/>
      <c r="D55" s="7"/>
      <c r="E55" s="7"/>
      <c r="F55" s="7"/>
      <c r="G55" s="7"/>
      <c r="H55" s="7"/>
    </row>
    <row r="56" spans="2:8" x14ac:dyDescent="0.35">
      <c r="B56" s="7"/>
      <c r="C56" s="7"/>
      <c r="D56" s="7"/>
      <c r="E56" s="7"/>
      <c r="F56" s="7"/>
      <c r="G56" s="7"/>
      <c r="H56" s="7"/>
    </row>
    <row r="57" spans="2:8" x14ac:dyDescent="0.35">
      <c r="B57" s="7"/>
      <c r="C57" s="7"/>
      <c r="D57" s="7"/>
      <c r="E57" s="7"/>
      <c r="F57" s="7"/>
      <c r="G57" s="7"/>
      <c r="H57" s="7"/>
    </row>
    <row r="58" spans="2:8" x14ac:dyDescent="0.35">
      <c r="B58" s="7"/>
      <c r="C58" s="7"/>
      <c r="D58" s="7"/>
      <c r="E58" s="7"/>
      <c r="F58" s="7"/>
      <c r="G58" s="7"/>
      <c r="H58" s="7"/>
    </row>
    <row r="59" spans="2:8" x14ac:dyDescent="0.35">
      <c r="B59" s="7"/>
      <c r="C59" s="7"/>
      <c r="D59" s="7"/>
      <c r="E59" s="7"/>
      <c r="F59" s="7"/>
      <c r="G59" s="7"/>
      <c r="H59" s="7"/>
    </row>
    <row r="60" spans="2:8" x14ac:dyDescent="0.35">
      <c r="B60" s="7"/>
      <c r="C60" s="7"/>
      <c r="D60" s="7"/>
      <c r="E60" s="7"/>
      <c r="F60" s="7"/>
      <c r="G60" s="7"/>
      <c r="H60" s="7"/>
    </row>
    <row r="61" spans="2:8" x14ac:dyDescent="0.35">
      <c r="B61" s="7"/>
      <c r="C61" s="7"/>
      <c r="D61" s="7"/>
      <c r="E61" s="7"/>
      <c r="F61" s="7"/>
      <c r="G61" s="7"/>
      <c r="H61" s="7"/>
    </row>
    <row r="62" spans="2:8" x14ac:dyDescent="0.35">
      <c r="B62" s="7"/>
      <c r="C62" s="7"/>
      <c r="D62" s="7"/>
      <c r="E62" s="7"/>
      <c r="F62" s="7"/>
      <c r="G62" s="7"/>
      <c r="H62" s="7"/>
    </row>
    <row r="63" spans="2:8" x14ac:dyDescent="0.35">
      <c r="B63" s="7"/>
      <c r="C63" s="7"/>
      <c r="D63" s="7"/>
      <c r="E63" s="7"/>
      <c r="F63" s="7"/>
      <c r="G63" s="7"/>
      <c r="H63" s="7"/>
    </row>
    <row r="64" spans="2:8" x14ac:dyDescent="0.35">
      <c r="B64" s="7"/>
      <c r="C64" s="7"/>
      <c r="D64" s="7"/>
      <c r="E64" s="7"/>
      <c r="F64" s="7"/>
      <c r="G64" s="7"/>
      <c r="H64" s="7"/>
    </row>
    <row r="65" spans="2:8" x14ac:dyDescent="0.35">
      <c r="B65" s="7"/>
      <c r="C65" s="7"/>
      <c r="D65" s="7"/>
      <c r="E65" s="7"/>
      <c r="F65" s="7"/>
      <c r="G65" s="7"/>
      <c r="H65" s="7"/>
    </row>
    <row r="66" spans="2:8" x14ac:dyDescent="0.35">
      <c r="B66" s="7"/>
      <c r="C66" s="7"/>
      <c r="D66" s="7"/>
      <c r="E66" s="7"/>
      <c r="F66" s="7"/>
      <c r="G66" s="7"/>
      <c r="H66" s="7"/>
    </row>
    <row r="67" spans="2:8" x14ac:dyDescent="0.35">
      <c r="B67" s="7"/>
      <c r="C67" s="7"/>
      <c r="D67" s="7"/>
      <c r="E67" s="7"/>
      <c r="F67" s="7"/>
      <c r="G67" s="7"/>
      <c r="H67" s="7"/>
    </row>
    <row r="68" spans="2:8" x14ac:dyDescent="0.35">
      <c r="B68" s="7"/>
      <c r="C68" s="7"/>
      <c r="D68" s="7"/>
      <c r="E68" s="7"/>
      <c r="F68" s="7"/>
      <c r="G68" s="7"/>
      <c r="H68" s="7"/>
    </row>
    <row r="69" spans="2:8" x14ac:dyDescent="0.35">
      <c r="B69" s="7"/>
      <c r="C69" s="7"/>
      <c r="D69" s="7"/>
      <c r="E69" s="7"/>
      <c r="F69" s="7"/>
      <c r="G69" s="7"/>
      <c r="H69" s="7"/>
    </row>
    <row r="70" spans="2:8" x14ac:dyDescent="0.35">
      <c r="B70" s="7"/>
      <c r="C70" s="7"/>
      <c r="D70" s="7"/>
      <c r="E70" s="7"/>
      <c r="F70" s="7"/>
      <c r="G70" s="7"/>
      <c r="H70" s="7"/>
    </row>
    <row r="71" spans="2:8" x14ac:dyDescent="0.35">
      <c r="B71" s="7"/>
      <c r="C71" s="7"/>
      <c r="D71" s="7"/>
      <c r="E71" s="7"/>
      <c r="F71" s="7"/>
      <c r="G71" s="7"/>
      <c r="H71" s="7"/>
    </row>
    <row r="72" spans="2:8" x14ac:dyDescent="0.35">
      <c r="B72" s="7"/>
      <c r="C72" s="7"/>
      <c r="D72" s="7"/>
      <c r="E72" s="7"/>
      <c r="F72" s="7"/>
      <c r="G72" s="7"/>
      <c r="H72" s="7"/>
    </row>
    <row r="73" spans="2:8" x14ac:dyDescent="0.35">
      <c r="B73" s="7"/>
      <c r="C73" s="7"/>
      <c r="D73" s="7"/>
      <c r="E73" s="7"/>
      <c r="F73" s="7"/>
      <c r="G73" s="7"/>
      <c r="H73" s="7"/>
    </row>
    <row r="74" spans="2:8" x14ac:dyDescent="0.35">
      <c r="B74" s="7"/>
      <c r="C74" s="7"/>
      <c r="D74" s="7"/>
      <c r="E74" s="7"/>
      <c r="F74" s="7"/>
      <c r="G74" s="7"/>
      <c r="H74" s="7"/>
    </row>
    <row r="75" spans="2:8" x14ac:dyDescent="0.35">
      <c r="B75" s="7"/>
      <c r="C75" s="7"/>
      <c r="D75" s="7"/>
      <c r="E75" s="7"/>
      <c r="F75" s="7"/>
      <c r="G75" s="7"/>
      <c r="H75" s="7"/>
    </row>
    <row r="76" spans="2:8" x14ac:dyDescent="0.35">
      <c r="B76" s="7"/>
      <c r="C76" s="7"/>
      <c r="D76" s="7"/>
      <c r="E76" s="7"/>
      <c r="F76" s="7"/>
      <c r="G76" s="7"/>
      <c r="H76" s="7"/>
    </row>
    <row r="77" spans="2:8" x14ac:dyDescent="0.35">
      <c r="B77" s="7"/>
      <c r="C77" s="7"/>
      <c r="D77" s="7"/>
      <c r="E77" s="7"/>
      <c r="F77" s="7"/>
      <c r="G77" s="7"/>
      <c r="H77" s="7"/>
    </row>
    <row r="78" spans="2:8" x14ac:dyDescent="0.35">
      <c r="B78" s="7"/>
      <c r="C78" s="7"/>
      <c r="D78" s="7"/>
      <c r="E78" s="7"/>
      <c r="F78" s="7"/>
      <c r="G78" s="7"/>
      <c r="H78" s="7"/>
    </row>
    <row r="79" spans="2:8" x14ac:dyDescent="0.35">
      <c r="B79" s="7"/>
      <c r="C79" s="7"/>
      <c r="D79" s="7"/>
      <c r="E79" s="7"/>
      <c r="F79" s="7"/>
      <c r="G79" s="7"/>
      <c r="H79" s="7"/>
    </row>
    <row r="80" spans="2:8" x14ac:dyDescent="0.35">
      <c r="B80" s="7"/>
      <c r="C80" s="7"/>
      <c r="D80" s="7"/>
      <c r="E80" s="7"/>
      <c r="F80" s="7"/>
      <c r="G80" s="7"/>
      <c r="H80" s="7"/>
    </row>
    <row r="81" spans="2:8" x14ac:dyDescent="0.35">
      <c r="B81" s="7"/>
      <c r="C81" s="7"/>
      <c r="D81" s="7"/>
      <c r="E81" s="7"/>
      <c r="F81" s="7"/>
      <c r="G81" s="7"/>
      <c r="H81" s="7"/>
    </row>
    <row r="82" spans="2:8" x14ac:dyDescent="0.35">
      <c r="B82" s="7"/>
      <c r="C82" s="7"/>
      <c r="D82" s="7"/>
      <c r="E82" s="7"/>
      <c r="F82" s="7"/>
      <c r="G82" s="7"/>
      <c r="H82" s="7"/>
    </row>
    <row r="83" spans="2:8" x14ac:dyDescent="0.35">
      <c r="B83" s="7"/>
      <c r="C83" s="7"/>
      <c r="D83" s="7"/>
      <c r="E83" s="7"/>
      <c r="F83" s="7"/>
      <c r="G83" s="7"/>
      <c r="H83" s="7"/>
    </row>
    <row r="84" spans="2:8" x14ac:dyDescent="0.35">
      <c r="B84" s="7"/>
      <c r="C84" s="7"/>
      <c r="D84" s="7"/>
      <c r="E84" s="7"/>
      <c r="F84" s="7"/>
      <c r="G84" s="7"/>
      <c r="H84" s="7"/>
    </row>
    <row r="85" spans="2:8" x14ac:dyDescent="0.35">
      <c r="B85" s="7"/>
      <c r="C85" s="7"/>
      <c r="D85" s="7"/>
      <c r="E85" s="7"/>
      <c r="F85" s="7"/>
      <c r="G85" s="7"/>
      <c r="H85" s="7"/>
    </row>
    <row r="86" spans="2:8" x14ac:dyDescent="0.35">
      <c r="B86" s="7"/>
      <c r="C86" s="7"/>
      <c r="D86" s="7"/>
      <c r="E86" s="7"/>
      <c r="F86" s="7"/>
      <c r="G86" s="7"/>
      <c r="H86" s="7"/>
    </row>
    <row r="87" spans="2:8" x14ac:dyDescent="0.35">
      <c r="B87" s="7"/>
      <c r="C87" s="7"/>
      <c r="D87" s="7"/>
      <c r="E87" s="7"/>
      <c r="F87" s="7"/>
      <c r="G87" s="7"/>
      <c r="H87" s="7"/>
    </row>
    <row r="88" spans="2:8" x14ac:dyDescent="0.35">
      <c r="B88" s="7"/>
      <c r="C88" s="7"/>
      <c r="D88" s="7"/>
      <c r="E88" s="7"/>
      <c r="F88" s="7"/>
      <c r="G88" s="7"/>
      <c r="H88" s="7"/>
    </row>
    <row r="89" spans="2:8" x14ac:dyDescent="0.35">
      <c r="B89" s="7"/>
      <c r="C89" s="7"/>
      <c r="D89" s="7"/>
      <c r="E89" s="7"/>
      <c r="F89" s="7"/>
      <c r="G89" s="7"/>
      <c r="H89" s="7"/>
    </row>
    <row r="90" spans="2:8" x14ac:dyDescent="0.35">
      <c r="B90" s="7"/>
      <c r="C90" s="7"/>
      <c r="D90" s="7"/>
      <c r="E90" s="7"/>
      <c r="F90" s="7"/>
      <c r="G90" s="7"/>
      <c r="H90" s="7"/>
    </row>
    <row r="91" spans="2:8" x14ac:dyDescent="0.35">
      <c r="B91" s="7"/>
      <c r="C91" s="7"/>
      <c r="D91" s="7"/>
      <c r="E91" s="7"/>
      <c r="F91" s="7"/>
      <c r="G91" s="7"/>
      <c r="H91" s="7"/>
    </row>
    <row r="92" spans="2:8" x14ac:dyDescent="0.35">
      <c r="B92" s="7"/>
      <c r="C92" s="7"/>
      <c r="D92" s="7"/>
      <c r="E92" s="7"/>
      <c r="F92" s="7"/>
      <c r="G92" s="7"/>
      <c r="H92" s="7"/>
    </row>
    <row r="93" spans="2:8" x14ac:dyDescent="0.35">
      <c r="B93" s="7"/>
      <c r="C93" s="7"/>
      <c r="D93" s="7"/>
      <c r="E93" s="7"/>
      <c r="F93" s="7"/>
      <c r="G93" s="7"/>
      <c r="H93" s="7"/>
    </row>
    <row r="94" spans="2:8" x14ac:dyDescent="0.35">
      <c r="B94" s="7"/>
      <c r="C94" s="7"/>
      <c r="D94" s="7"/>
      <c r="E94" s="7"/>
      <c r="F94" s="7"/>
      <c r="G94" s="7"/>
      <c r="H94" s="7"/>
    </row>
    <row r="95" spans="2:8" x14ac:dyDescent="0.35">
      <c r="B95" s="7"/>
      <c r="C95" s="7"/>
      <c r="D95" s="7"/>
      <c r="E95" s="7"/>
      <c r="F95" s="7"/>
      <c r="G95" s="7"/>
      <c r="H95" s="7"/>
    </row>
    <row r="96" spans="2:8" x14ac:dyDescent="0.35">
      <c r="B96" s="7"/>
      <c r="C96" s="7"/>
      <c r="D96" s="7"/>
      <c r="E96" s="7"/>
      <c r="F96" s="7"/>
      <c r="G96" s="7"/>
      <c r="H96" s="7"/>
    </row>
    <row r="97" spans="2:8" x14ac:dyDescent="0.35">
      <c r="B97" s="7"/>
      <c r="C97" s="7"/>
      <c r="D97" s="7"/>
      <c r="E97" s="7"/>
      <c r="F97" s="7"/>
      <c r="G97" s="7"/>
      <c r="H97" s="7"/>
    </row>
    <row r="98" spans="2:8" x14ac:dyDescent="0.35">
      <c r="B98" s="7"/>
      <c r="C98" s="7"/>
      <c r="D98" s="7"/>
      <c r="E98" s="7"/>
      <c r="F98" s="7"/>
      <c r="G98" s="7"/>
      <c r="H98" s="7"/>
    </row>
    <row r="99" spans="2:8" x14ac:dyDescent="0.35">
      <c r="B99" s="7"/>
      <c r="C99" s="7"/>
      <c r="D99" s="7"/>
      <c r="E99" s="7"/>
      <c r="F99" s="7"/>
      <c r="G99" s="7"/>
      <c r="H99" s="7"/>
    </row>
    <row r="100" spans="2:8" x14ac:dyDescent="0.35">
      <c r="B100" s="7"/>
      <c r="C100" s="7"/>
      <c r="D100" s="7"/>
      <c r="E100" s="7"/>
      <c r="F100" s="7"/>
      <c r="G100" s="7"/>
      <c r="H100" s="7"/>
    </row>
    <row r="101" spans="2:8" x14ac:dyDescent="0.35">
      <c r="B101" s="7"/>
      <c r="C101" s="7"/>
      <c r="D101" s="7"/>
      <c r="E101" s="7"/>
      <c r="F101" s="7"/>
      <c r="G101" s="7"/>
      <c r="H101" s="7"/>
    </row>
  </sheetData>
  <sheetProtection algorithmName="SHA-512" hashValue="QoH06wuRpqiDMW+fMvedCkHCELBN6eFD2BbKSBUT+V+WZ4KelD8eQz9u6AsRdhsAcCIJtF+hMo9aQt2//Xw2XA==" saltValue="I6z/smQnOIoVCgKItcvLOw==" spinCount="100000" sheet="1" objects="1" scenarios="1" selectLockedCells="1"/>
  <hyperlinks>
    <hyperlink ref="G1" location="Overview!A1" display="Return to Overview "/>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workbookViewId="0">
      <pane xSplit="2" ySplit="4" topLeftCell="D5" activePane="bottomRight" state="frozen"/>
      <selection pane="topRight" activeCell="C1" sqref="C1"/>
      <selection pane="bottomLeft" activeCell="A5" sqref="A5"/>
      <selection pane="bottomRight" activeCell="L1" sqref="L1"/>
    </sheetView>
  </sheetViews>
  <sheetFormatPr defaultRowHeight="15.5" x14ac:dyDescent="0.35"/>
  <cols>
    <col min="1" max="1" width="4.3828125" style="21" customWidth="1"/>
    <col min="2" max="2" width="23.84375" style="21" customWidth="1"/>
    <col min="3" max="3" width="19" style="21" customWidth="1"/>
    <col min="4" max="4" width="16.3046875" style="21" customWidth="1"/>
    <col min="5" max="5" width="17.15234375" style="21" customWidth="1"/>
    <col min="6" max="6" width="12.61328125" style="21" customWidth="1"/>
    <col min="7" max="7" width="13.765625" style="21" customWidth="1"/>
    <col min="8" max="8" width="14.765625" style="21" customWidth="1"/>
    <col min="9" max="9" width="20.3828125" style="21" customWidth="1"/>
    <col min="10" max="10" width="30.3046875" style="21" customWidth="1"/>
    <col min="11" max="11" width="14.69140625" style="21" customWidth="1"/>
    <col min="12" max="12" width="14.765625" style="21" customWidth="1"/>
    <col min="13" max="13" width="13.3046875" style="21" customWidth="1"/>
    <col min="14" max="14" width="15" style="21" customWidth="1"/>
    <col min="15" max="16384" width="9.23046875" style="21"/>
  </cols>
  <sheetData>
    <row r="1" spans="1:14" x14ac:dyDescent="0.35">
      <c r="A1" s="31"/>
      <c r="B1" s="45" t="s">
        <v>281</v>
      </c>
      <c r="C1" s="31"/>
      <c r="D1" s="31"/>
      <c r="E1" s="31"/>
      <c r="F1" s="31"/>
      <c r="G1" s="31"/>
      <c r="H1" s="31"/>
      <c r="I1" s="31"/>
      <c r="J1" s="31"/>
      <c r="K1" s="31"/>
      <c r="L1" s="10" t="s">
        <v>231</v>
      </c>
      <c r="M1" s="31"/>
      <c r="N1" s="31"/>
    </row>
    <row r="2" spans="1:14" x14ac:dyDescent="0.35">
      <c r="A2" s="31"/>
      <c r="B2" s="31"/>
      <c r="C2" s="31"/>
      <c r="D2" s="31"/>
      <c r="E2" s="31"/>
      <c r="F2" s="31"/>
      <c r="G2" s="31"/>
      <c r="H2" s="31"/>
      <c r="I2" s="31"/>
      <c r="J2" s="31"/>
      <c r="K2" s="31"/>
      <c r="L2" s="31"/>
      <c r="M2" s="31"/>
      <c r="N2" s="31"/>
    </row>
    <row r="3" spans="1:14" ht="31.5" customHeight="1" x14ac:dyDescent="0.35">
      <c r="A3" s="31"/>
      <c r="B3" s="165" t="s">
        <v>133</v>
      </c>
      <c r="C3" s="168" t="s">
        <v>147</v>
      </c>
      <c r="D3" s="168"/>
      <c r="E3" s="168"/>
      <c r="F3" s="169" t="s">
        <v>148</v>
      </c>
      <c r="G3" s="170"/>
      <c r="H3" s="170"/>
      <c r="I3" s="170"/>
      <c r="J3" s="170"/>
      <c r="K3" s="170"/>
      <c r="L3" s="171"/>
      <c r="M3" s="165" t="s">
        <v>146</v>
      </c>
      <c r="N3" s="165"/>
    </row>
    <row r="4" spans="1:14" ht="63" customHeight="1" x14ac:dyDescent="0.35">
      <c r="A4" s="31"/>
      <c r="B4" s="165"/>
      <c r="C4" s="90" t="s">
        <v>121</v>
      </c>
      <c r="D4" s="90" t="s">
        <v>335</v>
      </c>
      <c r="E4" s="19" t="s">
        <v>139</v>
      </c>
      <c r="F4" s="19" t="s">
        <v>140</v>
      </c>
      <c r="G4" s="19" t="s">
        <v>280</v>
      </c>
      <c r="H4" s="19" t="s">
        <v>141</v>
      </c>
      <c r="I4" s="19" t="s">
        <v>142</v>
      </c>
      <c r="J4" s="90" t="s">
        <v>143</v>
      </c>
      <c r="K4" s="19" t="s">
        <v>144</v>
      </c>
      <c r="L4" s="19" t="s">
        <v>145</v>
      </c>
      <c r="M4" s="19" t="s">
        <v>215</v>
      </c>
      <c r="N4" s="19" t="s">
        <v>302</v>
      </c>
    </row>
    <row r="5" spans="1:14" x14ac:dyDescent="0.35">
      <c r="B5" s="7"/>
      <c r="C5" s="7"/>
      <c r="D5" s="7"/>
      <c r="E5" s="7"/>
      <c r="F5" s="7"/>
      <c r="G5" s="7"/>
      <c r="H5" s="7"/>
      <c r="I5" s="7"/>
      <c r="J5" s="7"/>
      <c r="K5" s="7"/>
      <c r="L5" s="7"/>
      <c r="M5" s="7"/>
      <c r="N5" s="7"/>
    </row>
    <row r="6" spans="1:14" x14ac:dyDescent="0.35">
      <c r="B6" s="7"/>
      <c r="C6" s="7"/>
      <c r="D6" s="7"/>
      <c r="E6" s="7"/>
      <c r="F6" s="7"/>
      <c r="G6" s="7"/>
      <c r="H6" s="7"/>
      <c r="I6" s="7"/>
      <c r="J6" s="7"/>
      <c r="K6" s="7"/>
      <c r="L6" s="7"/>
      <c r="M6" s="7"/>
      <c r="N6" s="7"/>
    </row>
    <row r="7" spans="1:14" x14ac:dyDescent="0.35">
      <c r="B7" s="7"/>
      <c r="C7" s="7"/>
      <c r="D7" s="7"/>
      <c r="E7" s="7"/>
      <c r="F7" s="7"/>
      <c r="G7" s="7"/>
      <c r="H7" s="7"/>
      <c r="I7" s="7"/>
      <c r="J7" s="7"/>
      <c r="K7" s="7"/>
      <c r="L7" s="7"/>
      <c r="M7" s="7"/>
      <c r="N7" s="7"/>
    </row>
    <row r="8" spans="1:14" x14ac:dyDescent="0.35">
      <c r="B8" s="7"/>
      <c r="C8" s="7"/>
      <c r="D8" s="7"/>
      <c r="E8" s="7"/>
      <c r="F8" s="7"/>
      <c r="G8" s="7"/>
      <c r="H8" s="7"/>
      <c r="I8" s="7"/>
      <c r="J8" s="7"/>
      <c r="K8" s="7"/>
      <c r="L8" s="7"/>
      <c r="M8" s="7"/>
      <c r="N8" s="7"/>
    </row>
    <row r="9" spans="1:14" x14ac:dyDescent="0.35">
      <c r="B9" s="7"/>
      <c r="C9" s="7"/>
      <c r="D9" s="7"/>
      <c r="E9" s="7"/>
      <c r="F9" s="7"/>
      <c r="G9" s="7"/>
      <c r="H9" s="7"/>
      <c r="I9" s="7"/>
      <c r="J9" s="7"/>
      <c r="K9" s="7"/>
      <c r="L9" s="7"/>
      <c r="M9" s="7"/>
      <c r="N9" s="7"/>
    </row>
    <row r="10" spans="1:14" x14ac:dyDescent="0.35">
      <c r="B10" s="7"/>
      <c r="C10" s="7"/>
      <c r="D10" s="7"/>
      <c r="E10" s="7"/>
      <c r="F10" s="7"/>
      <c r="G10" s="7"/>
      <c r="H10" s="7"/>
      <c r="I10" s="7"/>
      <c r="J10" s="7"/>
      <c r="K10" s="7"/>
      <c r="L10" s="7"/>
      <c r="M10" s="7"/>
      <c r="N10" s="7"/>
    </row>
    <row r="11" spans="1:14" x14ac:dyDescent="0.35">
      <c r="B11" s="7"/>
      <c r="C11" s="7"/>
      <c r="D11" s="7"/>
      <c r="E11" s="7"/>
      <c r="F11" s="7"/>
      <c r="G11" s="7"/>
      <c r="H11" s="7"/>
      <c r="I11" s="7"/>
      <c r="J11" s="7"/>
      <c r="K11" s="7"/>
      <c r="L11" s="7"/>
      <c r="M11" s="7"/>
      <c r="N11" s="7"/>
    </row>
    <row r="12" spans="1:14" x14ac:dyDescent="0.35">
      <c r="B12" s="7"/>
      <c r="C12" s="7"/>
      <c r="D12" s="7"/>
      <c r="E12" s="7"/>
      <c r="F12" s="7"/>
      <c r="G12" s="7"/>
      <c r="H12" s="7"/>
      <c r="I12" s="7"/>
      <c r="J12" s="7"/>
      <c r="K12" s="7"/>
      <c r="L12" s="7"/>
      <c r="M12" s="7"/>
      <c r="N12" s="7"/>
    </row>
    <row r="13" spans="1:14" x14ac:dyDescent="0.35">
      <c r="B13" s="7"/>
      <c r="C13" s="7"/>
      <c r="D13" s="7"/>
      <c r="E13" s="7"/>
      <c r="F13" s="7"/>
      <c r="G13" s="7"/>
      <c r="H13" s="7"/>
      <c r="I13" s="7"/>
      <c r="J13" s="7"/>
      <c r="K13" s="7"/>
      <c r="L13" s="7"/>
      <c r="M13" s="7"/>
      <c r="N13" s="7"/>
    </row>
    <row r="14" spans="1:14" x14ac:dyDescent="0.35">
      <c r="B14" s="7"/>
      <c r="C14" s="7"/>
      <c r="D14" s="7"/>
      <c r="E14" s="7"/>
      <c r="F14" s="7"/>
      <c r="G14" s="7"/>
      <c r="H14" s="7"/>
      <c r="I14" s="7"/>
      <c r="J14" s="7"/>
      <c r="K14" s="7"/>
      <c r="L14" s="7"/>
      <c r="M14" s="7"/>
      <c r="N14" s="7"/>
    </row>
    <row r="15" spans="1:14" x14ac:dyDescent="0.35">
      <c r="B15" s="7"/>
      <c r="C15" s="7"/>
      <c r="D15" s="7"/>
      <c r="E15" s="7"/>
      <c r="F15" s="7"/>
      <c r="G15" s="7"/>
      <c r="H15" s="7"/>
      <c r="I15" s="7"/>
      <c r="J15" s="7"/>
      <c r="K15" s="7"/>
      <c r="L15" s="7"/>
      <c r="M15" s="7"/>
      <c r="N15" s="7"/>
    </row>
    <row r="16" spans="1:14" x14ac:dyDescent="0.35">
      <c r="B16" s="7"/>
      <c r="C16" s="7"/>
      <c r="D16" s="7"/>
      <c r="E16" s="7"/>
      <c r="F16" s="7"/>
      <c r="G16" s="7"/>
      <c r="H16" s="7"/>
      <c r="I16" s="7"/>
      <c r="J16" s="7"/>
      <c r="K16" s="7"/>
      <c r="L16" s="7"/>
      <c r="M16" s="7"/>
      <c r="N16" s="7"/>
    </row>
    <row r="17" spans="2:14" x14ac:dyDescent="0.35">
      <c r="B17" s="7"/>
      <c r="C17" s="7"/>
      <c r="D17" s="7"/>
      <c r="E17" s="7"/>
      <c r="F17" s="7"/>
      <c r="G17" s="7"/>
      <c r="H17" s="7"/>
      <c r="I17" s="7"/>
      <c r="J17" s="7"/>
      <c r="K17" s="7"/>
      <c r="L17" s="7"/>
      <c r="M17" s="7"/>
      <c r="N17" s="7"/>
    </row>
    <row r="18" spans="2:14" x14ac:dyDescent="0.35">
      <c r="B18" s="7"/>
      <c r="C18" s="7"/>
      <c r="D18" s="7"/>
      <c r="E18" s="7"/>
      <c r="F18" s="7"/>
      <c r="G18" s="7"/>
      <c r="H18" s="7"/>
      <c r="I18" s="7"/>
      <c r="J18" s="7"/>
      <c r="K18" s="7"/>
      <c r="L18" s="7"/>
      <c r="M18" s="7"/>
      <c r="N18" s="7"/>
    </row>
    <row r="19" spans="2:14" x14ac:dyDescent="0.35">
      <c r="B19" s="7"/>
      <c r="C19" s="7"/>
      <c r="D19" s="7"/>
      <c r="E19" s="7"/>
      <c r="F19" s="7"/>
      <c r="G19" s="7"/>
      <c r="H19" s="7"/>
      <c r="I19" s="7"/>
      <c r="J19" s="7"/>
      <c r="K19" s="7"/>
      <c r="L19" s="7"/>
      <c r="M19" s="7"/>
      <c r="N19" s="7"/>
    </row>
    <row r="20" spans="2:14" x14ac:dyDescent="0.35">
      <c r="B20" s="7"/>
      <c r="C20" s="7"/>
      <c r="D20" s="7"/>
      <c r="E20" s="7"/>
      <c r="F20" s="7"/>
      <c r="G20" s="7"/>
      <c r="H20" s="7"/>
      <c r="I20" s="7"/>
      <c r="J20" s="7"/>
      <c r="K20" s="7"/>
      <c r="L20" s="7"/>
      <c r="M20" s="7"/>
      <c r="N20" s="7"/>
    </row>
    <row r="21" spans="2:14" x14ac:dyDescent="0.35">
      <c r="B21" s="7"/>
      <c r="C21" s="7"/>
      <c r="D21" s="7"/>
      <c r="E21" s="7"/>
      <c r="F21" s="7"/>
      <c r="G21" s="7"/>
      <c r="H21" s="7"/>
      <c r="I21" s="7"/>
      <c r="J21" s="7"/>
      <c r="K21" s="7"/>
      <c r="L21" s="7"/>
      <c r="M21" s="7"/>
      <c r="N21" s="7"/>
    </row>
    <row r="22" spans="2:14" x14ac:dyDescent="0.35">
      <c r="B22" s="7"/>
      <c r="C22" s="7"/>
      <c r="D22" s="7"/>
      <c r="E22" s="7"/>
      <c r="F22" s="7"/>
      <c r="G22" s="7"/>
      <c r="H22" s="7"/>
      <c r="I22" s="7"/>
      <c r="J22" s="7"/>
      <c r="K22" s="7"/>
      <c r="L22" s="7"/>
      <c r="M22" s="7"/>
      <c r="N22" s="7"/>
    </row>
    <row r="23" spans="2:14" x14ac:dyDescent="0.35">
      <c r="B23" s="7"/>
      <c r="C23" s="7"/>
      <c r="D23" s="7"/>
      <c r="E23" s="7"/>
      <c r="F23" s="7"/>
      <c r="G23" s="7"/>
      <c r="H23" s="7"/>
      <c r="I23" s="7"/>
      <c r="J23" s="7"/>
      <c r="K23" s="7"/>
      <c r="L23" s="7"/>
      <c r="M23" s="7"/>
      <c r="N23" s="7"/>
    </row>
    <row r="24" spans="2:14" x14ac:dyDescent="0.35">
      <c r="B24" s="7"/>
      <c r="C24" s="7"/>
      <c r="D24" s="7"/>
      <c r="E24" s="7"/>
      <c r="F24" s="7"/>
      <c r="G24" s="7"/>
      <c r="H24" s="7"/>
      <c r="I24" s="7"/>
      <c r="J24" s="7"/>
      <c r="K24" s="7"/>
      <c r="L24" s="7"/>
      <c r="M24" s="7"/>
      <c r="N24" s="7"/>
    </row>
    <row r="25" spans="2:14" x14ac:dyDescent="0.35">
      <c r="B25" s="7"/>
      <c r="C25" s="7"/>
      <c r="D25" s="7"/>
      <c r="E25" s="7"/>
      <c r="F25" s="7"/>
      <c r="G25" s="7"/>
      <c r="H25" s="7"/>
      <c r="I25" s="7"/>
      <c r="J25" s="7"/>
      <c r="K25" s="7"/>
      <c r="L25" s="7"/>
      <c r="M25" s="7"/>
      <c r="N25" s="7"/>
    </row>
    <row r="26" spans="2:14" x14ac:dyDescent="0.35">
      <c r="B26" s="7"/>
      <c r="C26" s="7"/>
      <c r="D26" s="7"/>
      <c r="E26" s="7"/>
      <c r="F26" s="7"/>
      <c r="G26" s="7"/>
      <c r="H26" s="7"/>
      <c r="I26" s="7"/>
      <c r="J26" s="7"/>
      <c r="K26" s="7"/>
      <c r="L26" s="7"/>
      <c r="M26" s="7"/>
      <c r="N26" s="7"/>
    </row>
    <row r="27" spans="2:14" x14ac:dyDescent="0.35">
      <c r="B27" s="7"/>
      <c r="C27" s="7"/>
      <c r="D27" s="7"/>
      <c r="E27" s="7"/>
      <c r="F27" s="7"/>
      <c r="G27" s="7"/>
      <c r="H27" s="7"/>
      <c r="I27" s="7"/>
      <c r="J27" s="7"/>
      <c r="K27" s="7"/>
      <c r="L27" s="7"/>
      <c r="M27" s="7"/>
      <c r="N27" s="7"/>
    </row>
    <row r="28" spans="2:14" x14ac:dyDescent="0.35">
      <c r="B28" s="7"/>
      <c r="C28" s="7"/>
      <c r="D28" s="7"/>
      <c r="E28" s="7"/>
      <c r="F28" s="7"/>
      <c r="G28" s="7"/>
      <c r="H28" s="7"/>
      <c r="I28" s="7"/>
      <c r="J28" s="7"/>
      <c r="K28" s="7"/>
      <c r="L28" s="7"/>
      <c r="M28" s="7"/>
      <c r="N28" s="7"/>
    </row>
    <row r="29" spans="2:14" x14ac:dyDescent="0.35">
      <c r="B29" s="7"/>
      <c r="C29" s="7"/>
      <c r="D29" s="7"/>
      <c r="E29" s="7"/>
      <c r="F29" s="7"/>
      <c r="G29" s="7"/>
      <c r="H29" s="7"/>
      <c r="I29" s="7"/>
      <c r="J29" s="7"/>
      <c r="K29" s="7"/>
      <c r="L29" s="7"/>
      <c r="M29" s="7"/>
      <c r="N29" s="7"/>
    </row>
    <row r="30" spans="2:14" x14ac:dyDescent="0.35">
      <c r="B30" s="7"/>
      <c r="C30" s="7"/>
      <c r="D30" s="7"/>
      <c r="E30" s="7"/>
      <c r="F30" s="7"/>
      <c r="G30" s="7"/>
      <c r="H30" s="7"/>
      <c r="I30" s="7"/>
      <c r="J30" s="7"/>
      <c r="K30" s="7"/>
      <c r="L30" s="7"/>
      <c r="M30" s="7"/>
      <c r="N30" s="7"/>
    </row>
    <row r="31" spans="2:14" x14ac:dyDescent="0.35">
      <c r="B31" s="7"/>
      <c r="C31" s="7"/>
      <c r="D31" s="7"/>
      <c r="E31" s="7"/>
      <c r="F31" s="7"/>
      <c r="G31" s="7"/>
      <c r="H31" s="7"/>
      <c r="I31" s="7"/>
      <c r="J31" s="7"/>
      <c r="K31" s="7"/>
      <c r="L31" s="7"/>
      <c r="M31" s="7"/>
      <c r="N31" s="7"/>
    </row>
    <row r="32" spans="2:14" x14ac:dyDescent="0.35">
      <c r="B32" s="7"/>
      <c r="C32" s="7"/>
      <c r="D32" s="7"/>
      <c r="E32" s="7"/>
      <c r="F32" s="7"/>
      <c r="G32" s="7"/>
      <c r="H32" s="7"/>
      <c r="I32" s="7"/>
      <c r="J32" s="7"/>
      <c r="K32" s="7"/>
      <c r="L32" s="7"/>
      <c r="M32" s="7"/>
      <c r="N32" s="7"/>
    </row>
    <row r="33" spans="2:14" x14ac:dyDescent="0.35">
      <c r="B33" s="7"/>
      <c r="C33" s="7"/>
      <c r="D33" s="7"/>
      <c r="E33" s="7"/>
      <c r="F33" s="7"/>
      <c r="G33" s="7"/>
      <c r="H33" s="7"/>
      <c r="I33" s="7"/>
      <c r="J33" s="7"/>
      <c r="K33" s="7"/>
      <c r="L33" s="7"/>
      <c r="M33" s="7"/>
      <c r="N33" s="7"/>
    </row>
    <row r="34" spans="2:14" x14ac:dyDescent="0.35">
      <c r="B34" s="7"/>
      <c r="C34" s="7"/>
      <c r="D34" s="7"/>
      <c r="E34" s="7"/>
      <c r="F34" s="7"/>
      <c r="G34" s="7"/>
      <c r="H34" s="7"/>
      <c r="I34" s="7"/>
      <c r="J34" s="7"/>
      <c r="K34" s="7"/>
      <c r="L34" s="7"/>
      <c r="M34" s="7"/>
      <c r="N34" s="7"/>
    </row>
    <row r="35" spans="2:14" x14ac:dyDescent="0.35">
      <c r="B35" s="7"/>
      <c r="C35" s="7"/>
      <c r="D35" s="7"/>
      <c r="E35" s="7"/>
      <c r="F35" s="7"/>
      <c r="G35" s="7"/>
      <c r="H35" s="7"/>
      <c r="I35" s="7"/>
      <c r="J35" s="7"/>
      <c r="K35" s="7"/>
      <c r="L35" s="7"/>
      <c r="M35" s="7"/>
      <c r="N35" s="7"/>
    </row>
    <row r="36" spans="2:14" x14ac:dyDescent="0.35">
      <c r="B36" s="7"/>
      <c r="C36" s="7"/>
      <c r="D36" s="7"/>
      <c r="E36" s="7"/>
      <c r="F36" s="7"/>
      <c r="G36" s="7"/>
      <c r="H36" s="7"/>
      <c r="I36" s="7"/>
      <c r="J36" s="7"/>
      <c r="K36" s="7"/>
      <c r="L36" s="7"/>
      <c r="M36" s="7"/>
      <c r="N36" s="7"/>
    </row>
    <row r="37" spans="2:14" x14ac:dyDescent="0.35">
      <c r="B37" s="7"/>
      <c r="C37" s="7"/>
      <c r="D37" s="7"/>
      <c r="E37" s="7"/>
      <c r="F37" s="7"/>
      <c r="G37" s="7"/>
      <c r="H37" s="7"/>
      <c r="I37" s="7"/>
      <c r="J37" s="7"/>
      <c r="K37" s="7"/>
      <c r="L37" s="7"/>
      <c r="M37" s="7"/>
      <c r="N37" s="7"/>
    </row>
    <row r="38" spans="2:14" x14ac:dyDescent="0.35">
      <c r="B38" s="7"/>
      <c r="C38" s="7"/>
      <c r="D38" s="7"/>
      <c r="E38" s="7"/>
      <c r="F38" s="7"/>
      <c r="G38" s="7"/>
      <c r="H38" s="7"/>
      <c r="I38" s="7"/>
      <c r="J38" s="7"/>
      <c r="K38" s="7"/>
      <c r="L38" s="7"/>
      <c r="M38" s="7"/>
      <c r="N38" s="7"/>
    </row>
    <row r="39" spans="2:14" x14ac:dyDescent="0.35">
      <c r="B39" s="7"/>
      <c r="C39" s="7"/>
      <c r="D39" s="7"/>
      <c r="E39" s="7"/>
      <c r="F39" s="7"/>
      <c r="G39" s="7"/>
      <c r="H39" s="7"/>
      <c r="I39" s="7"/>
      <c r="J39" s="7"/>
      <c r="K39" s="7"/>
      <c r="L39" s="7"/>
      <c r="M39" s="7"/>
      <c r="N39" s="7"/>
    </row>
    <row r="40" spans="2:14" x14ac:dyDescent="0.35">
      <c r="B40" s="7"/>
      <c r="C40" s="7"/>
      <c r="D40" s="7"/>
      <c r="E40" s="7"/>
      <c r="F40" s="7"/>
      <c r="G40" s="7"/>
      <c r="H40" s="7"/>
      <c r="I40" s="7"/>
      <c r="J40" s="7"/>
      <c r="K40" s="7"/>
      <c r="L40" s="7"/>
      <c r="M40" s="7"/>
      <c r="N40" s="7"/>
    </row>
    <row r="41" spans="2:14" x14ac:dyDescent="0.35">
      <c r="B41" s="7"/>
      <c r="C41" s="7"/>
      <c r="D41" s="7"/>
      <c r="E41" s="7"/>
      <c r="F41" s="7"/>
      <c r="G41" s="7"/>
      <c r="H41" s="7"/>
      <c r="I41" s="7"/>
      <c r="J41" s="7"/>
      <c r="K41" s="7"/>
      <c r="L41" s="7"/>
      <c r="M41" s="7"/>
      <c r="N41" s="7"/>
    </row>
    <row r="42" spans="2:14" x14ac:dyDescent="0.35">
      <c r="B42" s="7"/>
      <c r="C42" s="7"/>
      <c r="D42" s="7"/>
      <c r="E42" s="7"/>
      <c r="F42" s="7"/>
      <c r="G42" s="7"/>
      <c r="H42" s="7"/>
      <c r="I42" s="7"/>
      <c r="J42" s="7"/>
      <c r="K42" s="7"/>
      <c r="L42" s="7"/>
      <c r="M42" s="7"/>
      <c r="N42" s="7"/>
    </row>
    <row r="43" spans="2:14" x14ac:dyDescent="0.35">
      <c r="B43" s="7"/>
      <c r="C43" s="7"/>
      <c r="D43" s="7"/>
      <c r="E43" s="7"/>
      <c r="F43" s="7"/>
      <c r="G43" s="7"/>
      <c r="H43" s="7"/>
      <c r="I43" s="7"/>
      <c r="J43" s="7"/>
      <c r="K43" s="7"/>
      <c r="L43" s="7"/>
      <c r="M43" s="7"/>
      <c r="N43" s="7"/>
    </row>
    <row r="44" spans="2:14" x14ac:dyDescent="0.35">
      <c r="B44" s="7"/>
      <c r="C44" s="7"/>
      <c r="D44" s="7"/>
      <c r="E44" s="7"/>
      <c r="F44" s="7"/>
      <c r="G44" s="7"/>
      <c r="H44" s="7"/>
      <c r="I44" s="7"/>
      <c r="J44" s="7"/>
      <c r="K44" s="7"/>
      <c r="L44" s="7"/>
      <c r="M44" s="7"/>
      <c r="N44" s="7"/>
    </row>
    <row r="45" spans="2:14" x14ac:dyDescent="0.35">
      <c r="B45" s="7"/>
      <c r="C45" s="7"/>
      <c r="D45" s="7"/>
      <c r="E45" s="7"/>
      <c r="F45" s="7"/>
      <c r="G45" s="7"/>
      <c r="H45" s="7"/>
      <c r="I45" s="7"/>
      <c r="J45" s="7"/>
      <c r="K45" s="7"/>
      <c r="L45" s="7"/>
      <c r="M45" s="7"/>
      <c r="N45" s="7"/>
    </row>
    <row r="46" spans="2:14" x14ac:dyDescent="0.35">
      <c r="B46" s="7"/>
      <c r="C46" s="7"/>
      <c r="D46" s="7"/>
      <c r="E46" s="7"/>
      <c r="F46" s="7"/>
      <c r="G46" s="7"/>
      <c r="H46" s="7"/>
      <c r="I46" s="7"/>
      <c r="J46" s="7"/>
      <c r="K46" s="7"/>
      <c r="L46" s="7"/>
      <c r="M46" s="7"/>
      <c r="N46" s="7"/>
    </row>
    <row r="47" spans="2:14" x14ac:dyDescent="0.35">
      <c r="B47" s="7"/>
      <c r="C47" s="7"/>
      <c r="D47" s="7"/>
      <c r="E47" s="7"/>
      <c r="F47" s="7"/>
      <c r="G47" s="7"/>
      <c r="H47" s="7"/>
      <c r="I47" s="7"/>
      <c r="J47" s="7"/>
      <c r="K47" s="7"/>
      <c r="L47" s="7"/>
      <c r="M47" s="7"/>
      <c r="N47" s="7"/>
    </row>
    <row r="48" spans="2:14" x14ac:dyDescent="0.35">
      <c r="B48" s="7"/>
      <c r="C48" s="7"/>
      <c r="D48" s="7"/>
      <c r="E48" s="7"/>
      <c r="F48" s="7"/>
      <c r="G48" s="7"/>
      <c r="H48" s="7"/>
      <c r="I48" s="7"/>
      <c r="J48" s="7"/>
      <c r="K48" s="7"/>
      <c r="L48" s="7"/>
      <c r="M48" s="7"/>
      <c r="N48" s="7"/>
    </row>
    <row r="49" spans="2:14" x14ac:dyDescent="0.35">
      <c r="B49" s="7"/>
      <c r="C49" s="7"/>
      <c r="D49" s="7"/>
      <c r="E49" s="7"/>
      <c r="F49" s="7"/>
      <c r="G49" s="7"/>
      <c r="H49" s="7"/>
      <c r="I49" s="7"/>
      <c r="J49" s="7"/>
      <c r="K49" s="7"/>
      <c r="L49" s="7"/>
      <c r="M49" s="7"/>
      <c r="N49" s="7"/>
    </row>
    <row r="50" spans="2:14" x14ac:dyDescent="0.35">
      <c r="B50" s="7"/>
      <c r="C50" s="7"/>
      <c r="D50" s="7"/>
      <c r="E50" s="7"/>
      <c r="F50" s="7"/>
      <c r="G50" s="7"/>
      <c r="H50" s="7"/>
      <c r="I50" s="7"/>
      <c r="J50" s="7"/>
      <c r="K50" s="7"/>
      <c r="L50" s="7"/>
      <c r="M50" s="7"/>
      <c r="N50" s="7"/>
    </row>
    <row r="51" spans="2:14" x14ac:dyDescent="0.35">
      <c r="B51" s="7"/>
      <c r="C51" s="7"/>
      <c r="D51" s="7"/>
      <c r="E51" s="7"/>
      <c r="F51" s="7"/>
      <c r="G51" s="7"/>
      <c r="H51" s="7"/>
      <c r="I51" s="7"/>
      <c r="J51" s="7"/>
      <c r="K51" s="7"/>
      <c r="L51" s="7"/>
      <c r="M51" s="7"/>
      <c r="N51" s="7"/>
    </row>
    <row r="52" spans="2:14" x14ac:dyDescent="0.35">
      <c r="B52" s="7"/>
      <c r="C52" s="7"/>
      <c r="D52" s="7"/>
      <c r="E52" s="7"/>
      <c r="F52" s="7"/>
      <c r="G52" s="7"/>
      <c r="H52" s="7"/>
      <c r="I52" s="7"/>
      <c r="J52" s="7"/>
      <c r="K52" s="7"/>
      <c r="L52" s="7"/>
      <c r="M52" s="7"/>
      <c r="N52" s="7"/>
    </row>
    <row r="53" spans="2:14" x14ac:dyDescent="0.35">
      <c r="B53" s="7"/>
      <c r="C53" s="7"/>
      <c r="D53" s="7"/>
      <c r="E53" s="7"/>
      <c r="F53" s="7"/>
      <c r="G53" s="7"/>
      <c r="H53" s="7"/>
      <c r="I53" s="7"/>
      <c r="J53" s="7"/>
      <c r="K53" s="7"/>
      <c r="L53" s="7"/>
      <c r="M53" s="7"/>
      <c r="N53" s="7"/>
    </row>
    <row r="54" spans="2:14" x14ac:dyDescent="0.35">
      <c r="B54" s="7"/>
      <c r="C54" s="7"/>
      <c r="D54" s="7"/>
      <c r="E54" s="7"/>
      <c r="F54" s="7"/>
      <c r="G54" s="7"/>
      <c r="H54" s="7"/>
      <c r="I54" s="7"/>
      <c r="J54" s="7"/>
      <c r="K54" s="7"/>
      <c r="L54" s="7"/>
      <c r="M54" s="7"/>
      <c r="N54" s="7"/>
    </row>
    <row r="55" spans="2:14" x14ac:dyDescent="0.35">
      <c r="B55" s="7"/>
      <c r="C55" s="7"/>
      <c r="D55" s="7"/>
      <c r="E55" s="7"/>
      <c r="F55" s="7"/>
      <c r="G55" s="7"/>
      <c r="H55" s="7"/>
      <c r="I55" s="7"/>
      <c r="J55" s="7"/>
      <c r="K55" s="7"/>
      <c r="L55" s="7"/>
      <c r="M55" s="7"/>
      <c r="N55" s="7"/>
    </row>
    <row r="56" spans="2:14" x14ac:dyDescent="0.35">
      <c r="B56" s="7"/>
      <c r="C56" s="7"/>
      <c r="D56" s="7"/>
      <c r="E56" s="7"/>
      <c r="F56" s="7"/>
      <c r="G56" s="7"/>
      <c r="H56" s="7"/>
      <c r="I56" s="7"/>
      <c r="J56" s="7"/>
      <c r="K56" s="7"/>
      <c r="L56" s="7"/>
      <c r="M56" s="7"/>
      <c r="N56" s="7"/>
    </row>
    <row r="57" spans="2:14" x14ac:dyDescent="0.35">
      <c r="B57" s="7"/>
      <c r="C57" s="7"/>
      <c r="D57" s="7"/>
      <c r="E57" s="7"/>
      <c r="F57" s="7"/>
      <c r="G57" s="7"/>
      <c r="H57" s="7"/>
      <c r="I57" s="7"/>
      <c r="J57" s="7"/>
      <c r="K57" s="7"/>
      <c r="L57" s="7"/>
      <c r="M57" s="7"/>
      <c r="N57" s="7"/>
    </row>
    <row r="58" spans="2:14" x14ac:dyDescent="0.35">
      <c r="B58" s="7"/>
      <c r="C58" s="7"/>
      <c r="D58" s="7"/>
      <c r="E58" s="7"/>
      <c r="F58" s="7"/>
      <c r="G58" s="7"/>
      <c r="H58" s="7"/>
      <c r="I58" s="7"/>
      <c r="J58" s="7"/>
      <c r="K58" s="7"/>
      <c r="L58" s="7"/>
      <c r="M58" s="7"/>
      <c r="N58" s="7"/>
    </row>
    <row r="59" spans="2:14" x14ac:dyDescent="0.35">
      <c r="B59" s="7"/>
      <c r="C59" s="7"/>
      <c r="D59" s="7"/>
      <c r="E59" s="7"/>
      <c r="F59" s="7"/>
      <c r="G59" s="7"/>
      <c r="H59" s="7"/>
      <c r="I59" s="7"/>
      <c r="J59" s="7"/>
      <c r="K59" s="7"/>
      <c r="L59" s="7"/>
      <c r="M59" s="7"/>
      <c r="N59" s="7"/>
    </row>
    <row r="60" spans="2:14" x14ac:dyDescent="0.35">
      <c r="B60" s="7"/>
      <c r="C60" s="7"/>
      <c r="D60" s="7"/>
      <c r="E60" s="7"/>
      <c r="F60" s="7"/>
      <c r="G60" s="7"/>
      <c r="H60" s="7"/>
      <c r="I60" s="7"/>
      <c r="J60" s="7"/>
      <c r="K60" s="7"/>
      <c r="L60" s="7"/>
      <c r="M60" s="7"/>
      <c r="N60" s="7"/>
    </row>
    <row r="61" spans="2:14" x14ac:dyDescent="0.35">
      <c r="B61" s="7"/>
      <c r="C61" s="7"/>
      <c r="D61" s="7"/>
      <c r="E61" s="7"/>
      <c r="F61" s="7"/>
      <c r="G61" s="7"/>
      <c r="H61" s="7"/>
      <c r="I61" s="7"/>
      <c r="J61" s="7"/>
      <c r="K61" s="7"/>
      <c r="L61" s="7"/>
      <c r="M61" s="7"/>
      <c r="N61" s="7"/>
    </row>
    <row r="62" spans="2:14" x14ac:dyDescent="0.35">
      <c r="B62" s="7"/>
      <c r="C62" s="7"/>
      <c r="D62" s="7"/>
      <c r="E62" s="7"/>
      <c r="F62" s="7"/>
      <c r="G62" s="7"/>
      <c r="H62" s="7"/>
      <c r="I62" s="7"/>
      <c r="J62" s="7"/>
      <c r="K62" s="7"/>
      <c r="L62" s="7"/>
      <c r="M62" s="7"/>
      <c r="N62" s="7"/>
    </row>
    <row r="63" spans="2:14" x14ac:dyDescent="0.35">
      <c r="B63" s="7"/>
      <c r="C63" s="7"/>
      <c r="D63" s="7"/>
      <c r="E63" s="7"/>
      <c r="F63" s="7"/>
      <c r="G63" s="7"/>
      <c r="H63" s="7"/>
      <c r="I63" s="7"/>
      <c r="J63" s="7"/>
      <c r="K63" s="7"/>
      <c r="L63" s="7"/>
      <c r="M63" s="7"/>
      <c r="N63" s="7"/>
    </row>
    <row r="64" spans="2:14" x14ac:dyDescent="0.35">
      <c r="B64" s="7"/>
      <c r="C64" s="7"/>
      <c r="D64" s="7"/>
      <c r="E64" s="7"/>
      <c r="F64" s="7"/>
      <c r="G64" s="7"/>
      <c r="H64" s="7"/>
      <c r="I64" s="7"/>
      <c r="J64" s="7"/>
      <c r="K64" s="7"/>
      <c r="L64" s="7"/>
      <c r="M64" s="7"/>
      <c r="N64" s="7"/>
    </row>
    <row r="65" spans="2:14" x14ac:dyDescent="0.35">
      <c r="B65" s="7"/>
      <c r="C65" s="7"/>
      <c r="D65" s="7"/>
      <c r="E65" s="7"/>
      <c r="F65" s="7"/>
      <c r="G65" s="7"/>
      <c r="H65" s="7"/>
      <c r="I65" s="7"/>
      <c r="J65" s="7"/>
      <c r="K65" s="7"/>
      <c r="L65" s="7"/>
      <c r="M65" s="7"/>
      <c r="N65" s="7"/>
    </row>
    <row r="66" spans="2:14" x14ac:dyDescent="0.35">
      <c r="B66" s="7"/>
      <c r="C66" s="7"/>
      <c r="D66" s="7"/>
      <c r="E66" s="7"/>
      <c r="F66" s="7"/>
      <c r="G66" s="7"/>
      <c r="H66" s="7"/>
      <c r="I66" s="7"/>
      <c r="J66" s="7"/>
      <c r="K66" s="7"/>
      <c r="L66" s="7"/>
      <c r="M66" s="7"/>
      <c r="N66" s="7"/>
    </row>
    <row r="67" spans="2:14" x14ac:dyDescent="0.35">
      <c r="B67" s="7"/>
      <c r="C67" s="7"/>
      <c r="D67" s="7"/>
      <c r="E67" s="7"/>
      <c r="F67" s="7"/>
      <c r="G67" s="7"/>
      <c r="H67" s="7"/>
      <c r="I67" s="7"/>
      <c r="J67" s="7"/>
      <c r="K67" s="7"/>
      <c r="L67" s="7"/>
      <c r="M67" s="7"/>
      <c r="N67" s="7"/>
    </row>
    <row r="68" spans="2:14" x14ac:dyDescent="0.35">
      <c r="B68" s="7"/>
      <c r="C68" s="7"/>
      <c r="D68" s="7"/>
      <c r="E68" s="7"/>
      <c r="F68" s="7"/>
      <c r="G68" s="7"/>
      <c r="H68" s="7"/>
      <c r="I68" s="7"/>
      <c r="J68" s="7"/>
      <c r="K68" s="7"/>
      <c r="L68" s="7"/>
      <c r="M68" s="7"/>
      <c r="N68" s="7"/>
    </row>
    <row r="69" spans="2:14" x14ac:dyDescent="0.35">
      <c r="B69" s="7"/>
      <c r="C69" s="7"/>
      <c r="D69" s="7"/>
      <c r="E69" s="7"/>
      <c r="F69" s="7"/>
      <c r="G69" s="7"/>
      <c r="H69" s="7"/>
      <c r="I69" s="7"/>
      <c r="J69" s="7"/>
      <c r="K69" s="7"/>
      <c r="L69" s="7"/>
      <c r="M69" s="7"/>
      <c r="N69" s="7"/>
    </row>
    <row r="70" spans="2:14" x14ac:dyDescent="0.35">
      <c r="B70" s="7"/>
      <c r="C70" s="7"/>
      <c r="D70" s="7"/>
      <c r="E70" s="7"/>
      <c r="F70" s="7"/>
      <c r="G70" s="7"/>
      <c r="H70" s="7"/>
      <c r="I70" s="7"/>
      <c r="J70" s="7"/>
      <c r="K70" s="7"/>
      <c r="L70" s="7"/>
      <c r="M70" s="7"/>
      <c r="N70" s="7"/>
    </row>
    <row r="71" spans="2:14" x14ac:dyDescent="0.35">
      <c r="B71" s="7"/>
      <c r="C71" s="7"/>
      <c r="D71" s="7"/>
      <c r="E71" s="7"/>
      <c r="F71" s="7"/>
      <c r="G71" s="7"/>
      <c r="H71" s="7"/>
      <c r="I71" s="7"/>
      <c r="J71" s="7"/>
      <c r="K71" s="7"/>
      <c r="L71" s="7"/>
      <c r="M71" s="7"/>
      <c r="N71" s="7"/>
    </row>
    <row r="72" spans="2:14" x14ac:dyDescent="0.35">
      <c r="B72" s="7"/>
      <c r="C72" s="7"/>
      <c r="D72" s="7"/>
      <c r="E72" s="7"/>
      <c r="F72" s="7"/>
      <c r="G72" s="7"/>
      <c r="H72" s="7"/>
      <c r="I72" s="7"/>
      <c r="J72" s="7"/>
      <c r="K72" s="7"/>
      <c r="L72" s="7"/>
      <c r="M72" s="7"/>
      <c r="N72" s="7"/>
    </row>
    <row r="73" spans="2:14" x14ac:dyDescent="0.35">
      <c r="B73" s="7"/>
      <c r="C73" s="7"/>
      <c r="D73" s="7"/>
      <c r="E73" s="7"/>
      <c r="F73" s="7"/>
      <c r="G73" s="7"/>
      <c r="H73" s="7"/>
      <c r="I73" s="7"/>
      <c r="J73" s="7"/>
      <c r="K73" s="7"/>
      <c r="L73" s="7"/>
      <c r="M73" s="7"/>
      <c r="N73" s="7"/>
    </row>
    <row r="74" spans="2:14" x14ac:dyDescent="0.35">
      <c r="B74" s="7"/>
      <c r="C74" s="7"/>
      <c r="D74" s="7"/>
      <c r="E74" s="7"/>
      <c r="F74" s="7"/>
      <c r="G74" s="7"/>
      <c r="H74" s="7"/>
      <c r="I74" s="7"/>
      <c r="J74" s="7"/>
      <c r="K74" s="7"/>
      <c r="L74" s="7"/>
      <c r="M74" s="7"/>
      <c r="N74" s="7"/>
    </row>
    <row r="75" spans="2:14" x14ac:dyDescent="0.35">
      <c r="B75" s="7"/>
      <c r="C75" s="7"/>
      <c r="D75" s="7"/>
      <c r="E75" s="7"/>
      <c r="F75" s="7"/>
      <c r="G75" s="7"/>
      <c r="H75" s="7"/>
      <c r="I75" s="7"/>
      <c r="J75" s="7"/>
      <c r="K75" s="7"/>
      <c r="L75" s="7"/>
      <c r="M75" s="7"/>
      <c r="N75" s="7"/>
    </row>
    <row r="76" spans="2:14" x14ac:dyDescent="0.35">
      <c r="B76" s="7"/>
      <c r="C76" s="7"/>
      <c r="D76" s="7"/>
      <c r="E76" s="7"/>
      <c r="F76" s="7"/>
      <c r="G76" s="7"/>
      <c r="H76" s="7"/>
      <c r="I76" s="7"/>
      <c r="J76" s="7"/>
      <c r="K76" s="7"/>
      <c r="L76" s="7"/>
      <c r="M76" s="7"/>
      <c r="N76" s="7"/>
    </row>
    <row r="77" spans="2:14" x14ac:dyDescent="0.35">
      <c r="B77" s="7"/>
      <c r="C77" s="7"/>
      <c r="D77" s="7"/>
      <c r="E77" s="7"/>
      <c r="F77" s="7"/>
      <c r="G77" s="7"/>
      <c r="H77" s="7"/>
      <c r="I77" s="7"/>
      <c r="J77" s="7"/>
      <c r="K77" s="7"/>
      <c r="L77" s="7"/>
      <c r="M77" s="7"/>
      <c r="N77" s="7"/>
    </row>
    <row r="78" spans="2:14" x14ac:dyDescent="0.35">
      <c r="B78" s="7"/>
      <c r="C78" s="7"/>
      <c r="D78" s="7"/>
      <c r="E78" s="7"/>
      <c r="F78" s="7"/>
      <c r="G78" s="7"/>
      <c r="H78" s="7"/>
      <c r="I78" s="7"/>
      <c r="J78" s="7"/>
      <c r="K78" s="7"/>
      <c r="L78" s="7"/>
      <c r="M78" s="7"/>
      <c r="N78" s="7"/>
    </row>
    <row r="79" spans="2:14" x14ac:dyDescent="0.35">
      <c r="B79" s="7"/>
      <c r="C79" s="7"/>
      <c r="D79" s="7"/>
      <c r="E79" s="7"/>
      <c r="F79" s="7"/>
      <c r="G79" s="7"/>
      <c r="H79" s="7"/>
      <c r="I79" s="7"/>
      <c r="J79" s="7"/>
      <c r="K79" s="7"/>
      <c r="L79" s="7"/>
      <c r="M79" s="7"/>
      <c r="N79" s="7"/>
    </row>
    <row r="80" spans="2:14" x14ac:dyDescent="0.35">
      <c r="B80" s="7"/>
      <c r="C80" s="7"/>
      <c r="D80" s="7"/>
      <c r="E80" s="7"/>
      <c r="F80" s="7"/>
      <c r="G80" s="7"/>
      <c r="H80" s="7"/>
      <c r="I80" s="7"/>
      <c r="J80" s="7"/>
      <c r="K80" s="7"/>
      <c r="L80" s="7"/>
      <c r="M80" s="7"/>
      <c r="N80" s="7"/>
    </row>
    <row r="81" spans="2:14" x14ac:dyDescent="0.35">
      <c r="B81" s="7"/>
      <c r="C81" s="7"/>
      <c r="D81" s="7"/>
      <c r="E81" s="7"/>
      <c r="F81" s="7"/>
      <c r="G81" s="7"/>
      <c r="H81" s="7"/>
      <c r="I81" s="7"/>
      <c r="J81" s="7"/>
      <c r="K81" s="7"/>
      <c r="L81" s="7"/>
      <c r="M81" s="7"/>
      <c r="N81" s="7"/>
    </row>
    <row r="82" spans="2:14" x14ac:dyDescent="0.35">
      <c r="B82" s="7"/>
      <c r="C82" s="7"/>
      <c r="D82" s="7"/>
      <c r="E82" s="7"/>
      <c r="F82" s="7"/>
      <c r="G82" s="7"/>
      <c r="H82" s="7"/>
      <c r="I82" s="7"/>
      <c r="J82" s="7"/>
      <c r="K82" s="7"/>
      <c r="L82" s="7"/>
      <c r="M82" s="7"/>
      <c r="N82" s="7"/>
    </row>
    <row r="83" spans="2:14" x14ac:dyDescent="0.35">
      <c r="B83" s="7"/>
      <c r="C83" s="7"/>
      <c r="D83" s="7"/>
      <c r="E83" s="7"/>
      <c r="F83" s="7"/>
      <c r="G83" s="7"/>
      <c r="H83" s="7"/>
      <c r="I83" s="7"/>
      <c r="J83" s="7"/>
      <c r="K83" s="7"/>
      <c r="L83" s="7"/>
      <c r="M83" s="7"/>
      <c r="N83" s="7"/>
    </row>
    <row r="84" spans="2:14" x14ac:dyDescent="0.35">
      <c r="B84" s="7"/>
      <c r="C84" s="7"/>
      <c r="D84" s="7"/>
      <c r="E84" s="7"/>
      <c r="F84" s="7"/>
      <c r="G84" s="7"/>
      <c r="H84" s="7"/>
      <c r="I84" s="7"/>
      <c r="J84" s="7"/>
      <c r="K84" s="7"/>
      <c r="L84" s="7"/>
      <c r="M84" s="7"/>
      <c r="N84" s="7"/>
    </row>
    <row r="85" spans="2:14" x14ac:dyDescent="0.35">
      <c r="B85" s="7"/>
      <c r="C85" s="7"/>
      <c r="D85" s="7"/>
      <c r="E85" s="7"/>
      <c r="F85" s="7"/>
      <c r="G85" s="7"/>
      <c r="H85" s="7"/>
      <c r="I85" s="7"/>
      <c r="J85" s="7"/>
      <c r="K85" s="7"/>
      <c r="L85" s="7"/>
      <c r="M85" s="7"/>
      <c r="N85" s="7"/>
    </row>
    <row r="86" spans="2:14" x14ac:dyDescent="0.35">
      <c r="B86" s="7"/>
      <c r="C86" s="7"/>
      <c r="D86" s="7"/>
      <c r="E86" s="7"/>
      <c r="F86" s="7"/>
      <c r="G86" s="7"/>
      <c r="H86" s="7"/>
      <c r="I86" s="7"/>
      <c r="J86" s="7"/>
      <c r="K86" s="7"/>
      <c r="L86" s="7"/>
      <c r="M86" s="7"/>
      <c r="N86" s="7"/>
    </row>
    <row r="87" spans="2:14" x14ac:dyDescent="0.35">
      <c r="B87" s="7"/>
      <c r="C87" s="7"/>
      <c r="D87" s="7"/>
      <c r="E87" s="7"/>
      <c r="F87" s="7"/>
      <c r="G87" s="7"/>
      <c r="H87" s="7"/>
      <c r="I87" s="7"/>
      <c r="J87" s="7"/>
      <c r="K87" s="7"/>
      <c r="L87" s="7"/>
      <c r="M87" s="7"/>
      <c r="N87" s="7"/>
    </row>
    <row r="88" spans="2:14" x14ac:dyDescent="0.35">
      <c r="B88" s="7"/>
      <c r="C88" s="7"/>
      <c r="D88" s="7"/>
      <c r="E88" s="7"/>
      <c r="F88" s="7"/>
      <c r="G88" s="7"/>
      <c r="H88" s="7"/>
      <c r="I88" s="7"/>
      <c r="J88" s="7"/>
      <c r="K88" s="7"/>
      <c r="L88" s="7"/>
      <c r="M88" s="7"/>
      <c r="N88" s="7"/>
    </row>
    <row r="89" spans="2:14" x14ac:dyDescent="0.35">
      <c r="B89" s="7"/>
      <c r="C89" s="7"/>
      <c r="D89" s="7"/>
      <c r="E89" s="7"/>
      <c r="F89" s="7"/>
      <c r="G89" s="7"/>
      <c r="H89" s="7"/>
      <c r="I89" s="7"/>
      <c r="J89" s="7"/>
      <c r="K89" s="7"/>
      <c r="L89" s="7"/>
      <c r="M89" s="7"/>
      <c r="N89" s="7"/>
    </row>
    <row r="90" spans="2:14" x14ac:dyDescent="0.35">
      <c r="B90" s="7"/>
      <c r="C90" s="7"/>
      <c r="D90" s="7"/>
      <c r="E90" s="7"/>
      <c r="F90" s="7"/>
      <c r="G90" s="7"/>
      <c r="H90" s="7"/>
      <c r="I90" s="7"/>
      <c r="J90" s="7"/>
      <c r="K90" s="7"/>
      <c r="L90" s="7"/>
      <c r="M90" s="7"/>
      <c r="N90" s="7"/>
    </row>
    <row r="91" spans="2:14" x14ac:dyDescent="0.35">
      <c r="B91" s="7"/>
      <c r="C91" s="7"/>
      <c r="D91" s="7"/>
      <c r="E91" s="7"/>
      <c r="F91" s="7"/>
      <c r="G91" s="7"/>
      <c r="H91" s="7"/>
      <c r="I91" s="7"/>
      <c r="J91" s="7"/>
      <c r="K91" s="7"/>
      <c r="L91" s="7"/>
      <c r="M91" s="7"/>
      <c r="N91" s="7"/>
    </row>
    <row r="92" spans="2:14" x14ac:dyDescent="0.35">
      <c r="B92" s="7"/>
      <c r="C92" s="7"/>
      <c r="D92" s="7"/>
      <c r="E92" s="7"/>
      <c r="F92" s="7"/>
      <c r="G92" s="7"/>
      <c r="H92" s="7"/>
      <c r="I92" s="7"/>
      <c r="J92" s="7"/>
      <c r="K92" s="7"/>
      <c r="L92" s="7"/>
      <c r="M92" s="7"/>
      <c r="N92" s="7"/>
    </row>
    <row r="93" spans="2:14" x14ac:dyDescent="0.35">
      <c r="B93" s="7"/>
      <c r="C93" s="7"/>
      <c r="D93" s="7"/>
      <c r="E93" s="7"/>
      <c r="F93" s="7"/>
      <c r="G93" s="7"/>
      <c r="H93" s="7"/>
      <c r="I93" s="7"/>
      <c r="J93" s="7"/>
      <c r="K93" s="7"/>
      <c r="L93" s="7"/>
      <c r="M93" s="7"/>
      <c r="N93" s="7"/>
    </row>
    <row r="94" spans="2:14" x14ac:dyDescent="0.35">
      <c r="B94" s="7"/>
      <c r="C94" s="7"/>
      <c r="D94" s="7"/>
      <c r="E94" s="7"/>
      <c r="F94" s="7"/>
      <c r="G94" s="7"/>
      <c r="H94" s="7"/>
      <c r="I94" s="7"/>
      <c r="J94" s="7"/>
      <c r="K94" s="7"/>
      <c r="L94" s="7"/>
      <c r="M94" s="7"/>
      <c r="N94" s="7"/>
    </row>
    <row r="95" spans="2:14" x14ac:dyDescent="0.35">
      <c r="B95" s="7"/>
      <c r="C95" s="7"/>
      <c r="D95" s="7"/>
      <c r="E95" s="7"/>
      <c r="F95" s="7"/>
      <c r="G95" s="7"/>
      <c r="H95" s="7"/>
      <c r="I95" s="7"/>
      <c r="J95" s="7"/>
      <c r="K95" s="7"/>
      <c r="L95" s="7"/>
      <c r="M95" s="7"/>
      <c r="N95" s="7"/>
    </row>
    <row r="96" spans="2:14" x14ac:dyDescent="0.35">
      <c r="B96" s="7"/>
      <c r="C96" s="7"/>
      <c r="D96" s="7"/>
      <c r="E96" s="7"/>
      <c r="F96" s="7"/>
      <c r="G96" s="7"/>
      <c r="H96" s="7"/>
      <c r="I96" s="7"/>
      <c r="J96" s="7"/>
      <c r="K96" s="7"/>
      <c r="L96" s="7"/>
      <c r="M96" s="7"/>
      <c r="N96" s="7"/>
    </row>
    <row r="97" spans="2:14" x14ac:dyDescent="0.35">
      <c r="B97" s="7"/>
      <c r="C97" s="7"/>
      <c r="D97" s="7"/>
      <c r="E97" s="7"/>
      <c r="F97" s="7"/>
      <c r="G97" s="7"/>
      <c r="H97" s="7"/>
      <c r="I97" s="7"/>
      <c r="J97" s="7"/>
      <c r="K97" s="7"/>
      <c r="L97" s="7"/>
      <c r="M97" s="7"/>
      <c r="N97" s="7"/>
    </row>
    <row r="98" spans="2:14" x14ac:dyDescent="0.35">
      <c r="B98" s="7"/>
      <c r="C98" s="7"/>
      <c r="D98" s="7"/>
      <c r="E98" s="7"/>
      <c r="F98" s="7"/>
      <c r="G98" s="7"/>
      <c r="H98" s="7"/>
      <c r="I98" s="7"/>
      <c r="J98" s="7"/>
      <c r="K98" s="7"/>
      <c r="L98" s="7"/>
      <c r="M98" s="7"/>
      <c r="N98" s="7"/>
    </row>
    <row r="99" spans="2:14" x14ac:dyDescent="0.35">
      <c r="B99" s="7"/>
      <c r="C99" s="7"/>
      <c r="D99" s="7"/>
      <c r="E99" s="7"/>
      <c r="F99" s="7"/>
      <c r="G99" s="7"/>
      <c r="H99" s="7"/>
      <c r="I99" s="7"/>
      <c r="J99" s="7"/>
      <c r="K99" s="7"/>
      <c r="L99" s="7"/>
      <c r="M99" s="7"/>
      <c r="N99" s="7"/>
    </row>
    <row r="100" spans="2:14" x14ac:dyDescent="0.35">
      <c r="B100" s="7"/>
      <c r="C100" s="7"/>
      <c r="D100" s="7"/>
      <c r="E100" s="7"/>
      <c r="F100" s="7"/>
      <c r="G100" s="7"/>
      <c r="H100" s="7"/>
      <c r="I100" s="7"/>
      <c r="J100" s="7"/>
      <c r="K100" s="7"/>
      <c r="L100" s="7"/>
      <c r="M100" s="7"/>
      <c r="N100" s="7"/>
    </row>
    <row r="101" spans="2:14" x14ac:dyDescent="0.35">
      <c r="B101" s="7"/>
      <c r="C101" s="7"/>
      <c r="D101" s="7"/>
      <c r="E101" s="7"/>
      <c r="F101" s="7"/>
      <c r="G101" s="7"/>
      <c r="H101" s="7"/>
      <c r="I101" s="7"/>
      <c r="J101" s="7"/>
      <c r="K101" s="7"/>
      <c r="L101" s="7"/>
      <c r="M101" s="7"/>
      <c r="N101" s="7"/>
    </row>
  </sheetData>
  <sheetProtection algorithmName="SHA-512" hashValue="4XngWVKcTUSjE20IUF1j8egJtSAes14W8uajh27t66ioq9BprFsZj88PF2MBeZ0P8PuJOIwWIWKxXAAPn5jlJw==" saltValue="SkAtBT3fXYcOIt0t21LpPQ==" spinCount="100000" sheet="1" objects="1" scenarios="1" selectLockedCells="1"/>
  <mergeCells count="4">
    <mergeCell ref="B3:B4"/>
    <mergeCell ref="C3:E3"/>
    <mergeCell ref="M3:N3"/>
    <mergeCell ref="F3:L3"/>
  </mergeCells>
  <hyperlinks>
    <hyperlink ref="L1" location="Overview!A1" display="Return to Overview "/>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0"/>
  <sheetViews>
    <sheetView workbookViewId="0">
      <pane xSplit="2" ySplit="4" topLeftCell="C5" activePane="bottomRight" state="frozen"/>
      <selection pane="topRight" activeCell="C1" sqref="C1"/>
      <selection pane="bottomLeft" activeCell="A5" sqref="A5"/>
      <selection pane="bottomRight" activeCell="L1" sqref="L1"/>
    </sheetView>
  </sheetViews>
  <sheetFormatPr defaultRowHeight="15.5" x14ac:dyDescent="0.35"/>
  <cols>
    <col min="1" max="1" width="2.84375" style="21" customWidth="1"/>
    <col min="2" max="2" width="18.4609375" style="21" customWidth="1"/>
    <col min="3" max="3" width="9.23046875" style="21"/>
    <col min="4" max="4" width="30.3828125" style="21" customWidth="1"/>
    <col min="5" max="5" width="13.3828125" style="21" customWidth="1"/>
    <col min="6" max="6" width="11.61328125" style="21" customWidth="1"/>
    <col min="7" max="7" width="47.921875" style="21" customWidth="1"/>
    <col min="8" max="8" width="14.23046875" style="21" customWidth="1"/>
    <col min="9" max="9" width="14.4609375" style="21" customWidth="1"/>
    <col min="10" max="10" width="12.3828125" style="21" customWidth="1"/>
    <col min="11" max="11" width="13.53515625" style="21" customWidth="1"/>
    <col min="12" max="12" width="13.921875" style="21" bestFit="1" customWidth="1"/>
    <col min="13" max="13" width="11.765625" style="21" customWidth="1"/>
    <col min="14" max="14" width="13.4609375" style="21" customWidth="1"/>
    <col min="15" max="15" width="18" style="21" bestFit="1" customWidth="1"/>
    <col min="16" max="16" width="37.53515625" style="21" customWidth="1"/>
    <col min="17" max="17" width="23.84375" style="21" customWidth="1"/>
    <col min="18" max="18" width="0" style="31" hidden="1" customWidth="1"/>
    <col min="19" max="28" width="9.23046875" style="31" hidden="1" customWidth="1"/>
    <col min="29" max="29" width="9.23046875" style="31"/>
    <col min="30" max="16384" width="9.23046875" style="21"/>
  </cols>
  <sheetData>
    <row r="1" spans="1:26" x14ac:dyDescent="0.35">
      <c r="A1" s="31"/>
      <c r="B1" s="45" t="s">
        <v>235</v>
      </c>
      <c r="C1" s="31"/>
      <c r="D1" s="31"/>
      <c r="E1" s="31"/>
      <c r="F1" s="31"/>
      <c r="G1" s="31"/>
      <c r="H1" s="31"/>
      <c r="I1" s="31"/>
      <c r="J1" s="31"/>
      <c r="K1" s="31"/>
      <c r="L1" s="10" t="s">
        <v>231</v>
      </c>
      <c r="M1" s="31"/>
      <c r="N1" s="31"/>
      <c r="O1" s="31"/>
      <c r="P1" s="31"/>
    </row>
    <row r="2" spans="1:26" x14ac:dyDescent="0.35">
      <c r="A2" s="31"/>
      <c r="B2" s="31"/>
      <c r="C2" s="31"/>
      <c r="D2" s="31"/>
      <c r="E2" s="31"/>
      <c r="F2" s="31"/>
      <c r="G2" s="31"/>
      <c r="H2" s="31"/>
      <c r="I2" s="31"/>
      <c r="J2" s="31"/>
      <c r="K2" s="31"/>
      <c r="L2" s="31"/>
      <c r="M2" s="31"/>
      <c r="N2" s="31"/>
      <c r="O2" s="31"/>
      <c r="P2" s="31"/>
    </row>
    <row r="3" spans="1:26" ht="15.5" customHeight="1" x14ac:dyDescent="0.35">
      <c r="A3" s="31"/>
      <c r="B3" s="173" t="s">
        <v>120</v>
      </c>
      <c r="C3" s="173" t="s">
        <v>149</v>
      </c>
      <c r="D3" s="173" t="s">
        <v>187</v>
      </c>
      <c r="E3" s="174" t="s">
        <v>188</v>
      </c>
      <c r="F3" s="173" t="s">
        <v>271</v>
      </c>
      <c r="G3" s="172" t="s">
        <v>152</v>
      </c>
      <c r="H3" s="172"/>
      <c r="I3" s="172"/>
      <c r="J3" s="172"/>
      <c r="K3" s="172"/>
      <c r="L3" s="173" t="s">
        <v>306</v>
      </c>
      <c r="M3" s="173" t="s">
        <v>273</v>
      </c>
      <c r="N3" s="176" t="s">
        <v>272</v>
      </c>
      <c r="O3" s="176" t="s">
        <v>275</v>
      </c>
      <c r="P3" s="172" t="s">
        <v>307</v>
      </c>
    </row>
    <row r="4" spans="1:26" ht="65" customHeight="1" x14ac:dyDescent="0.35">
      <c r="A4" s="31"/>
      <c r="B4" s="173"/>
      <c r="C4" s="173"/>
      <c r="D4" s="173"/>
      <c r="E4" s="175"/>
      <c r="F4" s="173"/>
      <c r="G4" s="93" t="s">
        <v>274</v>
      </c>
      <c r="H4" s="93" t="s">
        <v>312</v>
      </c>
      <c r="I4" s="93" t="s">
        <v>151</v>
      </c>
      <c r="J4" s="93" t="s">
        <v>150</v>
      </c>
      <c r="K4" s="93" t="s">
        <v>186</v>
      </c>
      <c r="L4" s="173"/>
      <c r="M4" s="173"/>
      <c r="N4" s="176"/>
      <c r="O4" s="176"/>
      <c r="P4" s="172"/>
      <c r="T4" s="31" t="s">
        <v>153</v>
      </c>
      <c r="U4" s="94" t="s">
        <v>303</v>
      </c>
      <c r="X4" s="31" t="s">
        <v>183</v>
      </c>
      <c r="Y4" s="31" t="s">
        <v>185</v>
      </c>
      <c r="Z4" s="31" t="s">
        <v>184</v>
      </c>
    </row>
    <row r="5" spans="1:26" x14ac:dyDescent="0.35">
      <c r="A5" s="31"/>
      <c r="B5" s="7"/>
      <c r="C5" s="7"/>
      <c r="D5" s="7" t="s">
        <v>119</v>
      </c>
      <c r="E5" s="13">
        <f t="shared" ref="E5:E7" si="0">VLOOKUP(D5,$T$5:$U$35,2,FALSE)</f>
        <v>0</v>
      </c>
      <c r="F5" s="14">
        <f t="shared" ref="F5:F7" si="1">SUM(C5*E5)</f>
        <v>0</v>
      </c>
      <c r="G5" s="7" t="s">
        <v>119</v>
      </c>
      <c r="H5" s="7"/>
      <c r="I5" s="13">
        <f>VLOOKUP(G5,$X$5:$Z$21,2,FALSE)</f>
        <v>0</v>
      </c>
      <c r="J5" s="15">
        <f>VLOOKUP(G5,$X$5:$Z$21,3,FALSE)</f>
        <v>0</v>
      </c>
      <c r="K5" s="13">
        <f>SUM(H5*I5*J5)</f>
        <v>0</v>
      </c>
      <c r="L5" s="7"/>
      <c r="M5" s="13">
        <f>SUM(K5+L5)</f>
        <v>0</v>
      </c>
      <c r="N5" s="13">
        <f>F5-M5</f>
        <v>0</v>
      </c>
      <c r="O5" s="16" t="str">
        <f>IF(N5&lt;0,"Nmax limit exceeded", "Nmax OK")</f>
        <v>Nmax OK</v>
      </c>
      <c r="P5" s="7"/>
      <c r="Q5" s="53"/>
      <c r="R5" s="95"/>
      <c r="T5" s="31" t="s">
        <v>154</v>
      </c>
      <c r="U5" s="31">
        <v>150</v>
      </c>
      <c r="X5" s="31" t="s">
        <v>109</v>
      </c>
      <c r="Y5" s="31">
        <v>6</v>
      </c>
      <c r="Z5" s="31">
        <v>0.1</v>
      </c>
    </row>
    <row r="6" spans="1:26" x14ac:dyDescent="0.35">
      <c r="A6" s="31"/>
      <c r="B6" s="7"/>
      <c r="C6" s="7"/>
      <c r="D6" s="7" t="s">
        <v>119</v>
      </c>
      <c r="E6" s="13">
        <f t="shared" si="0"/>
        <v>0</v>
      </c>
      <c r="F6" s="14">
        <f t="shared" si="1"/>
        <v>0</v>
      </c>
      <c r="G6" s="7" t="s">
        <v>119</v>
      </c>
      <c r="H6" s="7"/>
      <c r="I6" s="13">
        <f t="shared" ref="I6:I69" si="2">VLOOKUP(G6,$X$5:$Z$21,2,FALSE)</f>
        <v>0</v>
      </c>
      <c r="J6" s="15">
        <f t="shared" ref="J6:J69" si="3">VLOOKUP(G6,$X$5:$Z$21,3,FALSE)</f>
        <v>0</v>
      </c>
      <c r="K6" s="13">
        <f t="shared" ref="K6:K69" si="4">SUM(H6*I6*J6)</f>
        <v>0</v>
      </c>
      <c r="L6" s="7"/>
      <c r="M6" s="13">
        <f t="shared" ref="M6:M69" si="5">SUM(K6+L6)</f>
        <v>0</v>
      </c>
      <c r="N6" s="13">
        <f t="shared" ref="N6:N69" si="6">F6-M6</f>
        <v>0</v>
      </c>
      <c r="O6" s="16" t="str">
        <f t="shared" ref="O6:O69" si="7">IF(N6&lt;0,"Nmax limit exceeded", "Nmax OK")</f>
        <v>Nmax OK</v>
      </c>
      <c r="P6" s="7"/>
      <c r="T6" s="31" t="s">
        <v>155</v>
      </c>
      <c r="U6" s="31">
        <v>220</v>
      </c>
      <c r="X6" s="31" t="s">
        <v>110</v>
      </c>
      <c r="Y6" s="31">
        <v>7</v>
      </c>
      <c r="Z6" s="31">
        <v>0.1</v>
      </c>
    </row>
    <row r="7" spans="1:26" x14ac:dyDescent="0.35">
      <c r="A7" s="31"/>
      <c r="B7" s="7"/>
      <c r="C7" s="7"/>
      <c r="D7" s="7" t="s">
        <v>119</v>
      </c>
      <c r="E7" s="13">
        <f t="shared" si="0"/>
        <v>0</v>
      </c>
      <c r="F7" s="14">
        <f t="shared" si="1"/>
        <v>0</v>
      </c>
      <c r="G7" s="7" t="s">
        <v>119</v>
      </c>
      <c r="H7" s="7"/>
      <c r="I7" s="13">
        <f t="shared" si="2"/>
        <v>0</v>
      </c>
      <c r="J7" s="15">
        <f t="shared" si="3"/>
        <v>0</v>
      </c>
      <c r="K7" s="13">
        <f t="shared" si="4"/>
        <v>0</v>
      </c>
      <c r="L7" s="7"/>
      <c r="M7" s="13">
        <f t="shared" si="5"/>
        <v>0</v>
      </c>
      <c r="N7" s="13">
        <f t="shared" si="6"/>
        <v>0</v>
      </c>
      <c r="O7" s="16" t="str">
        <f t="shared" si="7"/>
        <v>Nmax OK</v>
      </c>
      <c r="P7" s="7"/>
      <c r="T7" s="31" t="s">
        <v>156</v>
      </c>
      <c r="U7" s="31">
        <v>350</v>
      </c>
      <c r="X7" s="31" t="s">
        <v>111</v>
      </c>
      <c r="Y7" s="31">
        <v>6</v>
      </c>
      <c r="Z7" s="31">
        <v>0.1</v>
      </c>
    </row>
    <row r="8" spans="1:26" ht="15.5" customHeight="1" x14ac:dyDescent="0.35">
      <c r="A8" s="31"/>
      <c r="B8" s="7"/>
      <c r="C8" s="7"/>
      <c r="D8" s="7" t="s">
        <v>119</v>
      </c>
      <c r="E8" s="13">
        <f t="shared" ref="E8:E71" si="8">VLOOKUP(D8,$T$5:$U$35,2,FALSE)</f>
        <v>0</v>
      </c>
      <c r="F8" s="14">
        <f t="shared" ref="F8:F69" si="9">SUM(C8*E8)</f>
        <v>0</v>
      </c>
      <c r="G8" s="7" t="s">
        <v>119</v>
      </c>
      <c r="H8" s="7"/>
      <c r="I8" s="13">
        <f t="shared" si="2"/>
        <v>0</v>
      </c>
      <c r="J8" s="15">
        <f t="shared" si="3"/>
        <v>0</v>
      </c>
      <c r="K8" s="13">
        <f t="shared" si="4"/>
        <v>0</v>
      </c>
      <c r="L8" s="7"/>
      <c r="M8" s="13">
        <f t="shared" si="5"/>
        <v>0</v>
      </c>
      <c r="N8" s="13">
        <f t="shared" si="6"/>
        <v>0</v>
      </c>
      <c r="O8" s="16" t="str">
        <f t="shared" si="7"/>
        <v>Nmax OK</v>
      </c>
      <c r="P8" s="7"/>
      <c r="Q8" s="92"/>
      <c r="R8" s="96"/>
      <c r="T8" s="31" t="s">
        <v>157</v>
      </c>
      <c r="U8" s="31">
        <v>350</v>
      </c>
      <c r="X8" s="31" t="s">
        <v>112</v>
      </c>
      <c r="Y8" s="31">
        <v>6.5</v>
      </c>
      <c r="Z8" s="31">
        <v>0.3</v>
      </c>
    </row>
    <row r="9" spans="1:26" x14ac:dyDescent="0.35">
      <c r="A9" s="31"/>
      <c r="B9" s="7"/>
      <c r="C9" s="7"/>
      <c r="D9" s="7" t="s">
        <v>119</v>
      </c>
      <c r="E9" s="13">
        <f t="shared" si="8"/>
        <v>0</v>
      </c>
      <c r="F9" s="14">
        <f t="shared" si="9"/>
        <v>0</v>
      </c>
      <c r="G9" s="7" t="s">
        <v>119</v>
      </c>
      <c r="H9" s="7"/>
      <c r="I9" s="13">
        <f t="shared" si="2"/>
        <v>0</v>
      </c>
      <c r="J9" s="15">
        <f t="shared" si="3"/>
        <v>0</v>
      </c>
      <c r="K9" s="13">
        <f t="shared" si="4"/>
        <v>0</v>
      </c>
      <c r="L9" s="7"/>
      <c r="M9" s="13">
        <f t="shared" si="5"/>
        <v>0</v>
      </c>
      <c r="N9" s="13">
        <f t="shared" si="6"/>
        <v>0</v>
      </c>
      <c r="O9" s="16" t="str">
        <f t="shared" si="7"/>
        <v>Nmax OK</v>
      </c>
      <c r="P9" s="7"/>
      <c r="Q9" s="92"/>
      <c r="R9" s="96"/>
      <c r="T9" s="31" t="s">
        <v>158</v>
      </c>
      <c r="U9" s="31">
        <v>350</v>
      </c>
      <c r="X9" s="31" t="s">
        <v>113</v>
      </c>
      <c r="Y9" s="31">
        <v>7</v>
      </c>
      <c r="Z9" s="31">
        <v>0.1</v>
      </c>
    </row>
    <row r="10" spans="1:26" x14ac:dyDescent="0.35">
      <c r="A10" s="31"/>
      <c r="B10" s="7"/>
      <c r="C10" s="7"/>
      <c r="D10" s="7" t="s">
        <v>119</v>
      </c>
      <c r="E10" s="13">
        <f t="shared" si="8"/>
        <v>0</v>
      </c>
      <c r="F10" s="14">
        <f t="shared" si="9"/>
        <v>0</v>
      </c>
      <c r="G10" s="7" t="s">
        <v>119</v>
      </c>
      <c r="H10" s="7"/>
      <c r="I10" s="13">
        <f t="shared" si="2"/>
        <v>0</v>
      </c>
      <c r="J10" s="15">
        <f t="shared" si="3"/>
        <v>0</v>
      </c>
      <c r="K10" s="13">
        <f t="shared" si="4"/>
        <v>0</v>
      </c>
      <c r="L10" s="7"/>
      <c r="M10" s="13">
        <f t="shared" si="5"/>
        <v>0</v>
      </c>
      <c r="N10" s="13">
        <f t="shared" si="6"/>
        <v>0</v>
      </c>
      <c r="O10" s="16" t="str">
        <f t="shared" si="7"/>
        <v>Nmax OK</v>
      </c>
      <c r="P10" s="7"/>
      <c r="Q10" s="92"/>
      <c r="R10" s="96"/>
      <c r="T10" s="31" t="s">
        <v>159</v>
      </c>
      <c r="U10" s="31">
        <v>350</v>
      </c>
      <c r="X10" s="31" t="s">
        <v>114</v>
      </c>
      <c r="Y10" s="31">
        <v>19</v>
      </c>
      <c r="Z10" s="31">
        <v>0.3</v>
      </c>
    </row>
    <row r="11" spans="1:26" x14ac:dyDescent="0.35">
      <c r="A11" s="31"/>
      <c r="B11" s="7"/>
      <c r="C11" s="7"/>
      <c r="D11" s="7" t="s">
        <v>119</v>
      </c>
      <c r="E11" s="13">
        <f t="shared" si="8"/>
        <v>0</v>
      </c>
      <c r="F11" s="14">
        <f t="shared" si="9"/>
        <v>0</v>
      </c>
      <c r="G11" s="7" t="s">
        <v>119</v>
      </c>
      <c r="H11" s="7"/>
      <c r="I11" s="13">
        <f t="shared" si="2"/>
        <v>0</v>
      </c>
      <c r="J11" s="15">
        <f t="shared" si="3"/>
        <v>0</v>
      </c>
      <c r="K11" s="13">
        <f t="shared" si="4"/>
        <v>0</v>
      </c>
      <c r="L11" s="7"/>
      <c r="M11" s="13">
        <f t="shared" si="5"/>
        <v>0</v>
      </c>
      <c r="N11" s="13">
        <f t="shared" si="6"/>
        <v>0</v>
      </c>
      <c r="O11" s="16" t="str">
        <f t="shared" si="7"/>
        <v>Nmax OK</v>
      </c>
      <c r="P11" s="7"/>
      <c r="T11" s="31" t="s">
        <v>160</v>
      </c>
      <c r="U11" s="31">
        <v>350</v>
      </c>
      <c r="X11" s="31" t="s">
        <v>115</v>
      </c>
      <c r="Y11" s="31">
        <v>30</v>
      </c>
      <c r="Z11" s="31">
        <v>0.3</v>
      </c>
    </row>
    <row r="12" spans="1:26" x14ac:dyDescent="0.35">
      <c r="A12" s="31"/>
      <c r="B12" s="7"/>
      <c r="C12" s="7"/>
      <c r="D12" s="7" t="s">
        <v>119</v>
      </c>
      <c r="E12" s="13">
        <f t="shared" si="8"/>
        <v>0</v>
      </c>
      <c r="F12" s="14">
        <f t="shared" si="9"/>
        <v>0</v>
      </c>
      <c r="G12" s="7" t="s">
        <v>119</v>
      </c>
      <c r="H12" s="7"/>
      <c r="I12" s="13">
        <f t="shared" si="2"/>
        <v>0</v>
      </c>
      <c r="J12" s="15">
        <f t="shared" si="3"/>
        <v>0</v>
      </c>
      <c r="K12" s="13">
        <f t="shared" si="4"/>
        <v>0</v>
      </c>
      <c r="L12" s="7"/>
      <c r="M12" s="13">
        <f t="shared" si="5"/>
        <v>0</v>
      </c>
      <c r="N12" s="13">
        <f t="shared" si="6"/>
        <v>0</v>
      </c>
      <c r="O12" s="16" t="str">
        <f t="shared" si="7"/>
        <v>Nmax OK</v>
      </c>
      <c r="P12" s="7"/>
      <c r="T12" s="31" t="s">
        <v>161</v>
      </c>
      <c r="U12" s="31">
        <v>150</v>
      </c>
      <c r="X12" s="31" t="s">
        <v>290</v>
      </c>
      <c r="Y12" s="31">
        <v>2.6</v>
      </c>
      <c r="Z12" s="31">
        <v>0.4</v>
      </c>
    </row>
    <row r="13" spans="1:26" x14ac:dyDescent="0.35">
      <c r="A13" s="31"/>
      <c r="B13" s="7"/>
      <c r="C13" s="7"/>
      <c r="D13" s="7" t="s">
        <v>119</v>
      </c>
      <c r="E13" s="13">
        <f t="shared" si="8"/>
        <v>0</v>
      </c>
      <c r="F13" s="14">
        <f t="shared" si="9"/>
        <v>0</v>
      </c>
      <c r="G13" s="7" t="s">
        <v>119</v>
      </c>
      <c r="H13" s="7"/>
      <c r="I13" s="13">
        <f t="shared" si="2"/>
        <v>0</v>
      </c>
      <c r="J13" s="15">
        <f t="shared" si="3"/>
        <v>0</v>
      </c>
      <c r="K13" s="13">
        <f t="shared" si="4"/>
        <v>0</v>
      </c>
      <c r="L13" s="7"/>
      <c r="M13" s="13">
        <f t="shared" si="5"/>
        <v>0</v>
      </c>
      <c r="N13" s="13">
        <f t="shared" si="6"/>
        <v>0</v>
      </c>
      <c r="O13" s="16" t="str">
        <f t="shared" si="7"/>
        <v>Nmax OK</v>
      </c>
      <c r="P13" s="7"/>
      <c r="T13" s="31" t="s">
        <v>162</v>
      </c>
      <c r="U13" s="31">
        <v>250</v>
      </c>
      <c r="X13" s="31" t="s">
        <v>116</v>
      </c>
      <c r="Y13" s="31">
        <v>3.6</v>
      </c>
      <c r="Z13" s="31">
        <v>0.5</v>
      </c>
    </row>
    <row r="14" spans="1:26" x14ac:dyDescent="0.35">
      <c r="A14" s="31"/>
      <c r="B14" s="7"/>
      <c r="C14" s="7"/>
      <c r="D14" s="7" t="s">
        <v>119</v>
      </c>
      <c r="E14" s="13">
        <f t="shared" si="8"/>
        <v>0</v>
      </c>
      <c r="F14" s="14">
        <f t="shared" si="9"/>
        <v>0</v>
      </c>
      <c r="G14" s="7" t="s">
        <v>119</v>
      </c>
      <c r="H14" s="7"/>
      <c r="I14" s="13">
        <f t="shared" si="2"/>
        <v>0</v>
      </c>
      <c r="J14" s="15">
        <f t="shared" si="3"/>
        <v>0</v>
      </c>
      <c r="K14" s="13">
        <f t="shared" si="4"/>
        <v>0</v>
      </c>
      <c r="L14" s="7"/>
      <c r="M14" s="13">
        <f t="shared" si="5"/>
        <v>0</v>
      </c>
      <c r="N14" s="13">
        <f t="shared" si="6"/>
        <v>0</v>
      </c>
      <c r="O14" s="16" t="str">
        <f t="shared" si="7"/>
        <v>Nmax OK</v>
      </c>
      <c r="P14" s="7"/>
      <c r="T14" s="31" t="s">
        <v>304</v>
      </c>
      <c r="U14" s="31">
        <v>250</v>
      </c>
      <c r="X14" s="31" t="s">
        <v>291</v>
      </c>
      <c r="Y14" s="31">
        <v>1.5</v>
      </c>
      <c r="Z14" s="31">
        <v>0.4</v>
      </c>
    </row>
    <row r="15" spans="1:26" x14ac:dyDescent="0.35">
      <c r="A15" s="31"/>
      <c r="B15" s="7"/>
      <c r="C15" s="7"/>
      <c r="D15" s="7" t="s">
        <v>119</v>
      </c>
      <c r="E15" s="13">
        <f t="shared" si="8"/>
        <v>0</v>
      </c>
      <c r="F15" s="14">
        <f t="shared" si="9"/>
        <v>0</v>
      </c>
      <c r="G15" s="7" t="s">
        <v>119</v>
      </c>
      <c r="H15" s="7"/>
      <c r="I15" s="13">
        <f t="shared" si="2"/>
        <v>0</v>
      </c>
      <c r="J15" s="15">
        <f t="shared" si="3"/>
        <v>0</v>
      </c>
      <c r="K15" s="13">
        <f t="shared" si="4"/>
        <v>0</v>
      </c>
      <c r="L15" s="7"/>
      <c r="M15" s="13">
        <f t="shared" si="5"/>
        <v>0</v>
      </c>
      <c r="N15" s="13">
        <f t="shared" si="6"/>
        <v>0</v>
      </c>
      <c r="O15" s="16" t="str">
        <f t="shared" si="7"/>
        <v>Nmax OK</v>
      </c>
      <c r="P15" s="7"/>
      <c r="T15" s="31" t="s">
        <v>163</v>
      </c>
      <c r="U15" s="31">
        <v>250</v>
      </c>
      <c r="X15" s="31" t="s">
        <v>292</v>
      </c>
      <c r="Y15" s="31">
        <v>2</v>
      </c>
      <c r="Z15" s="31">
        <v>0.4</v>
      </c>
    </row>
    <row r="16" spans="1:26" x14ac:dyDescent="0.35">
      <c r="A16" s="31"/>
      <c r="B16" s="7"/>
      <c r="C16" s="7"/>
      <c r="D16" s="7" t="s">
        <v>119</v>
      </c>
      <c r="E16" s="13">
        <f t="shared" si="8"/>
        <v>0</v>
      </c>
      <c r="F16" s="14">
        <f t="shared" si="9"/>
        <v>0</v>
      </c>
      <c r="G16" s="7" t="s">
        <v>119</v>
      </c>
      <c r="H16" s="7"/>
      <c r="I16" s="13">
        <f t="shared" si="2"/>
        <v>0</v>
      </c>
      <c r="J16" s="15">
        <f t="shared" si="3"/>
        <v>0</v>
      </c>
      <c r="K16" s="13">
        <f t="shared" si="4"/>
        <v>0</v>
      </c>
      <c r="L16" s="7"/>
      <c r="M16" s="13">
        <f t="shared" si="5"/>
        <v>0</v>
      </c>
      <c r="N16" s="13">
        <f t="shared" si="6"/>
        <v>0</v>
      </c>
      <c r="O16" s="16" t="str">
        <f t="shared" si="7"/>
        <v>Nmax OK</v>
      </c>
      <c r="P16" s="7"/>
      <c r="T16" s="31" t="s">
        <v>164</v>
      </c>
      <c r="U16" s="31">
        <v>0</v>
      </c>
      <c r="X16" s="31" t="s">
        <v>293</v>
      </c>
      <c r="Y16" s="31">
        <v>3</v>
      </c>
      <c r="Z16" s="31">
        <v>0.4</v>
      </c>
    </row>
    <row r="17" spans="1:26" x14ac:dyDescent="0.35">
      <c r="A17" s="31"/>
      <c r="B17" s="7"/>
      <c r="C17" s="7"/>
      <c r="D17" s="7" t="s">
        <v>119</v>
      </c>
      <c r="E17" s="13">
        <f t="shared" si="8"/>
        <v>0</v>
      </c>
      <c r="F17" s="14">
        <f t="shared" si="9"/>
        <v>0</v>
      </c>
      <c r="G17" s="7" t="s">
        <v>119</v>
      </c>
      <c r="H17" s="7"/>
      <c r="I17" s="13">
        <f t="shared" si="2"/>
        <v>0</v>
      </c>
      <c r="J17" s="15">
        <f t="shared" si="3"/>
        <v>0</v>
      </c>
      <c r="K17" s="13">
        <f t="shared" si="4"/>
        <v>0</v>
      </c>
      <c r="L17" s="7"/>
      <c r="M17" s="13">
        <f t="shared" si="5"/>
        <v>0</v>
      </c>
      <c r="N17" s="13">
        <f t="shared" si="6"/>
        <v>0</v>
      </c>
      <c r="O17" s="16" t="str">
        <f t="shared" si="7"/>
        <v>Nmax OK</v>
      </c>
      <c r="P17" s="7"/>
      <c r="T17" s="31" t="s">
        <v>165</v>
      </c>
      <c r="U17" s="31">
        <v>150</v>
      </c>
      <c r="X17" s="31" t="s">
        <v>294</v>
      </c>
      <c r="Y17" s="31">
        <v>4</v>
      </c>
      <c r="Z17" s="31">
        <v>0.4</v>
      </c>
    </row>
    <row r="18" spans="1:26" x14ac:dyDescent="0.35">
      <c r="A18" s="31"/>
      <c r="B18" s="7"/>
      <c r="C18" s="7"/>
      <c r="D18" s="7" t="s">
        <v>119</v>
      </c>
      <c r="E18" s="13">
        <f t="shared" si="8"/>
        <v>0</v>
      </c>
      <c r="F18" s="14">
        <f t="shared" si="9"/>
        <v>0</v>
      </c>
      <c r="G18" s="7" t="s">
        <v>119</v>
      </c>
      <c r="H18" s="7"/>
      <c r="I18" s="13">
        <f t="shared" si="2"/>
        <v>0</v>
      </c>
      <c r="J18" s="15">
        <f t="shared" si="3"/>
        <v>0</v>
      </c>
      <c r="K18" s="13">
        <f t="shared" si="4"/>
        <v>0</v>
      </c>
      <c r="L18" s="7"/>
      <c r="M18" s="13">
        <f t="shared" si="5"/>
        <v>0</v>
      </c>
      <c r="N18" s="13">
        <f t="shared" si="6"/>
        <v>0</v>
      </c>
      <c r="O18" s="16" t="str">
        <f t="shared" si="7"/>
        <v>Nmax OK</v>
      </c>
      <c r="P18" s="7"/>
      <c r="T18" s="31" t="s">
        <v>166</v>
      </c>
      <c r="U18" s="31">
        <v>300</v>
      </c>
      <c r="X18" s="31" t="s">
        <v>295</v>
      </c>
      <c r="Y18" s="31">
        <v>3.6</v>
      </c>
      <c r="Z18" s="31">
        <v>0.5</v>
      </c>
    </row>
    <row r="19" spans="1:26" x14ac:dyDescent="0.35">
      <c r="A19" s="31"/>
      <c r="B19" s="7"/>
      <c r="C19" s="7"/>
      <c r="D19" s="7" t="s">
        <v>119</v>
      </c>
      <c r="E19" s="13">
        <f t="shared" si="8"/>
        <v>0</v>
      </c>
      <c r="F19" s="14">
        <f t="shared" si="9"/>
        <v>0</v>
      </c>
      <c r="G19" s="7" t="s">
        <v>119</v>
      </c>
      <c r="H19" s="7"/>
      <c r="I19" s="13">
        <f t="shared" si="2"/>
        <v>0</v>
      </c>
      <c r="J19" s="15">
        <f t="shared" si="3"/>
        <v>0</v>
      </c>
      <c r="K19" s="13">
        <f t="shared" si="4"/>
        <v>0</v>
      </c>
      <c r="L19" s="7"/>
      <c r="M19" s="13">
        <f t="shared" si="5"/>
        <v>0</v>
      </c>
      <c r="N19" s="13">
        <f t="shared" si="6"/>
        <v>0</v>
      </c>
      <c r="O19" s="16" t="str">
        <f t="shared" si="7"/>
        <v>Nmax OK</v>
      </c>
      <c r="P19" s="7"/>
      <c r="T19" s="31" t="s">
        <v>167</v>
      </c>
      <c r="U19" s="31">
        <v>350</v>
      </c>
      <c r="X19" s="31" t="s">
        <v>296</v>
      </c>
      <c r="Y19" s="31">
        <v>5</v>
      </c>
      <c r="Z19" s="31">
        <v>0.5</v>
      </c>
    </row>
    <row r="20" spans="1:26" x14ac:dyDescent="0.35">
      <c r="A20" s="31"/>
      <c r="B20" s="7"/>
      <c r="C20" s="7"/>
      <c r="D20" s="7" t="s">
        <v>119</v>
      </c>
      <c r="E20" s="13">
        <f t="shared" si="8"/>
        <v>0</v>
      </c>
      <c r="F20" s="14">
        <f t="shared" si="9"/>
        <v>0</v>
      </c>
      <c r="G20" s="7" t="s">
        <v>119</v>
      </c>
      <c r="H20" s="7"/>
      <c r="I20" s="13">
        <f t="shared" si="2"/>
        <v>0</v>
      </c>
      <c r="J20" s="15">
        <f t="shared" si="3"/>
        <v>0</v>
      </c>
      <c r="K20" s="13">
        <f t="shared" si="4"/>
        <v>0</v>
      </c>
      <c r="L20" s="7"/>
      <c r="M20" s="13">
        <f t="shared" si="5"/>
        <v>0</v>
      </c>
      <c r="N20" s="13">
        <f t="shared" si="6"/>
        <v>0</v>
      </c>
      <c r="O20" s="16" t="str">
        <f t="shared" si="7"/>
        <v>Nmax OK</v>
      </c>
      <c r="P20" s="7"/>
      <c r="T20" s="31" t="s">
        <v>168</v>
      </c>
      <c r="U20" s="31">
        <v>250</v>
      </c>
      <c r="X20" s="31" t="s">
        <v>117</v>
      </c>
      <c r="Y20" s="31">
        <v>0.5</v>
      </c>
      <c r="Z20" s="31">
        <v>0.1</v>
      </c>
    </row>
    <row r="21" spans="1:26" x14ac:dyDescent="0.35">
      <c r="A21" s="31"/>
      <c r="B21" s="7"/>
      <c r="C21" s="7"/>
      <c r="D21" s="7" t="s">
        <v>119</v>
      </c>
      <c r="E21" s="13">
        <f t="shared" si="8"/>
        <v>0</v>
      </c>
      <c r="F21" s="14">
        <f t="shared" si="9"/>
        <v>0</v>
      </c>
      <c r="G21" s="7" t="s">
        <v>119</v>
      </c>
      <c r="H21" s="7"/>
      <c r="I21" s="13">
        <f t="shared" si="2"/>
        <v>0</v>
      </c>
      <c r="J21" s="15">
        <f t="shared" si="3"/>
        <v>0</v>
      </c>
      <c r="K21" s="13">
        <f t="shared" si="4"/>
        <v>0</v>
      </c>
      <c r="L21" s="7"/>
      <c r="M21" s="13">
        <f t="shared" si="5"/>
        <v>0</v>
      </c>
      <c r="N21" s="13">
        <f t="shared" si="6"/>
        <v>0</v>
      </c>
      <c r="O21" s="16" t="str">
        <f t="shared" si="7"/>
        <v>Nmax OK</v>
      </c>
      <c r="P21" s="7"/>
      <c r="T21" s="31" t="s">
        <v>169</v>
      </c>
      <c r="U21" s="31">
        <v>250</v>
      </c>
      <c r="X21" s="31" t="s">
        <v>119</v>
      </c>
      <c r="Y21" s="31">
        <v>0</v>
      </c>
      <c r="Z21" s="31">
        <v>0</v>
      </c>
    </row>
    <row r="22" spans="1:26" x14ac:dyDescent="0.35">
      <c r="A22" s="31"/>
      <c r="B22" s="7"/>
      <c r="C22" s="7"/>
      <c r="D22" s="7" t="s">
        <v>119</v>
      </c>
      <c r="E22" s="13">
        <f t="shared" si="8"/>
        <v>0</v>
      </c>
      <c r="F22" s="14">
        <f t="shared" si="9"/>
        <v>0</v>
      </c>
      <c r="G22" s="7" t="s">
        <v>119</v>
      </c>
      <c r="H22" s="7"/>
      <c r="I22" s="13">
        <f t="shared" si="2"/>
        <v>0</v>
      </c>
      <c r="J22" s="15">
        <f t="shared" si="3"/>
        <v>0</v>
      </c>
      <c r="K22" s="13">
        <f t="shared" si="4"/>
        <v>0</v>
      </c>
      <c r="L22" s="7"/>
      <c r="M22" s="13">
        <f t="shared" si="5"/>
        <v>0</v>
      </c>
      <c r="N22" s="13">
        <f t="shared" si="6"/>
        <v>0</v>
      </c>
      <c r="O22" s="16" t="str">
        <f t="shared" si="7"/>
        <v>Nmax OK</v>
      </c>
      <c r="P22" s="7"/>
      <c r="T22" s="31" t="s">
        <v>170</v>
      </c>
      <c r="U22" s="31">
        <v>250</v>
      </c>
    </row>
    <row r="23" spans="1:26" x14ac:dyDescent="0.35">
      <c r="A23" s="31"/>
      <c r="B23" s="7"/>
      <c r="C23" s="7"/>
      <c r="D23" s="7" t="s">
        <v>119</v>
      </c>
      <c r="E23" s="13">
        <f t="shared" si="8"/>
        <v>0</v>
      </c>
      <c r="F23" s="14">
        <f t="shared" si="9"/>
        <v>0</v>
      </c>
      <c r="G23" s="7" t="s">
        <v>119</v>
      </c>
      <c r="H23" s="7"/>
      <c r="I23" s="13">
        <f t="shared" si="2"/>
        <v>0</v>
      </c>
      <c r="J23" s="15">
        <f t="shared" si="3"/>
        <v>0</v>
      </c>
      <c r="K23" s="13">
        <f t="shared" si="4"/>
        <v>0</v>
      </c>
      <c r="L23" s="7"/>
      <c r="M23" s="13">
        <f t="shared" si="5"/>
        <v>0</v>
      </c>
      <c r="N23" s="13">
        <f t="shared" si="6"/>
        <v>0</v>
      </c>
      <c r="O23" s="16" t="str">
        <f t="shared" si="7"/>
        <v>Nmax OK</v>
      </c>
      <c r="P23" s="7"/>
      <c r="T23" s="31" t="s">
        <v>171</v>
      </c>
      <c r="U23" s="31">
        <v>0</v>
      </c>
    </row>
    <row r="24" spans="1:26" x14ac:dyDescent="0.35">
      <c r="A24" s="31"/>
      <c r="B24" s="7"/>
      <c r="C24" s="7"/>
      <c r="D24" s="7" t="s">
        <v>119</v>
      </c>
      <c r="E24" s="13">
        <f t="shared" si="8"/>
        <v>0</v>
      </c>
      <c r="F24" s="14">
        <f t="shared" si="9"/>
        <v>0</v>
      </c>
      <c r="G24" s="7" t="s">
        <v>119</v>
      </c>
      <c r="H24" s="7"/>
      <c r="I24" s="13">
        <f t="shared" si="2"/>
        <v>0</v>
      </c>
      <c r="J24" s="15">
        <f t="shared" si="3"/>
        <v>0</v>
      </c>
      <c r="K24" s="13">
        <f t="shared" si="4"/>
        <v>0</v>
      </c>
      <c r="L24" s="7"/>
      <c r="M24" s="13">
        <f t="shared" si="5"/>
        <v>0</v>
      </c>
      <c r="N24" s="13">
        <f t="shared" si="6"/>
        <v>0</v>
      </c>
      <c r="O24" s="16" t="str">
        <f t="shared" si="7"/>
        <v>Nmax OK</v>
      </c>
      <c r="P24" s="7"/>
      <c r="T24" s="31" t="s">
        <v>172</v>
      </c>
      <c r="U24" s="31">
        <v>270</v>
      </c>
    </row>
    <row r="25" spans="1:26" x14ac:dyDescent="0.35">
      <c r="A25" s="31"/>
      <c r="B25" s="7"/>
      <c r="C25" s="7"/>
      <c r="D25" s="7" t="s">
        <v>119</v>
      </c>
      <c r="E25" s="13">
        <f t="shared" si="8"/>
        <v>0</v>
      </c>
      <c r="F25" s="14">
        <f t="shared" si="9"/>
        <v>0</v>
      </c>
      <c r="G25" s="7" t="s">
        <v>119</v>
      </c>
      <c r="H25" s="7"/>
      <c r="I25" s="13">
        <f t="shared" si="2"/>
        <v>0</v>
      </c>
      <c r="J25" s="15">
        <f t="shared" si="3"/>
        <v>0</v>
      </c>
      <c r="K25" s="13">
        <f t="shared" si="4"/>
        <v>0</v>
      </c>
      <c r="L25" s="7"/>
      <c r="M25" s="13">
        <f t="shared" si="5"/>
        <v>0</v>
      </c>
      <c r="N25" s="13">
        <f t="shared" si="6"/>
        <v>0</v>
      </c>
      <c r="O25" s="16" t="str">
        <f t="shared" si="7"/>
        <v>Nmax OK</v>
      </c>
      <c r="P25" s="7"/>
      <c r="T25" s="31" t="s">
        <v>173</v>
      </c>
      <c r="U25" s="31">
        <v>150</v>
      </c>
    </row>
    <row r="26" spans="1:26" x14ac:dyDescent="0.35">
      <c r="A26" s="31"/>
      <c r="B26" s="7"/>
      <c r="C26" s="7"/>
      <c r="D26" s="7" t="s">
        <v>119</v>
      </c>
      <c r="E26" s="13">
        <f t="shared" si="8"/>
        <v>0</v>
      </c>
      <c r="F26" s="14">
        <f t="shared" si="9"/>
        <v>0</v>
      </c>
      <c r="G26" s="7" t="s">
        <v>119</v>
      </c>
      <c r="H26" s="7"/>
      <c r="I26" s="13">
        <f t="shared" si="2"/>
        <v>0</v>
      </c>
      <c r="J26" s="15">
        <f t="shared" si="3"/>
        <v>0</v>
      </c>
      <c r="K26" s="13">
        <f t="shared" si="4"/>
        <v>0</v>
      </c>
      <c r="L26" s="7"/>
      <c r="M26" s="13">
        <f t="shared" si="5"/>
        <v>0</v>
      </c>
      <c r="N26" s="13">
        <f t="shared" si="6"/>
        <v>0</v>
      </c>
      <c r="O26" s="16" t="str">
        <f t="shared" si="7"/>
        <v>Nmax OK</v>
      </c>
      <c r="P26" s="7"/>
      <c r="T26" s="31" t="s">
        <v>174</v>
      </c>
      <c r="U26" s="31">
        <v>250</v>
      </c>
    </row>
    <row r="27" spans="1:26" x14ac:dyDescent="0.35">
      <c r="A27" s="31"/>
      <c r="B27" s="7"/>
      <c r="C27" s="7"/>
      <c r="D27" s="7" t="s">
        <v>119</v>
      </c>
      <c r="E27" s="13">
        <f t="shared" si="8"/>
        <v>0</v>
      </c>
      <c r="F27" s="14">
        <f t="shared" si="9"/>
        <v>0</v>
      </c>
      <c r="G27" s="7" t="s">
        <v>119</v>
      </c>
      <c r="H27" s="7"/>
      <c r="I27" s="13">
        <f t="shared" si="2"/>
        <v>0</v>
      </c>
      <c r="J27" s="15">
        <f t="shared" si="3"/>
        <v>0</v>
      </c>
      <c r="K27" s="13">
        <f t="shared" si="4"/>
        <v>0</v>
      </c>
      <c r="L27" s="7"/>
      <c r="M27" s="13">
        <f t="shared" si="5"/>
        <v>0</v>
      </c>
      <c r="N27" s="13">
        <f t="shared" si="6"/>
        <v>0</v>
      </c>
      <c r="O27" s="16" t="str">
        <f t="shared" si="7"/>
        <v>Nmax OK</v>
      </c>
      <c r="P27" s="7"/>
      <c r="T27" s="31" t="s">
        <v>175</v>
      </c>
      <c r="U27" s="31">
        <v>180</v>
      </c>
    </row>
    <row r="28" spans="1:26" x14ac:dyDescent="0.35">
      <c r="A28" s="31"/>
      <c r="B28" s="7"/>
      <c r="C28" s="7"/>
      <c r="D28" s="7" t="s">
        <v>119</v>
      </c>
      <c r="E28" s="13">
        <f t="shared" si="8"/>
        <v>0</v>
      </c>
      <c r="F28" s="14">
        <f t="shared" si="9"/>
        <v>0</v>
      </c>
      <c r="G28" s="7" t="s">
        <v>119</v>
      </c>
      <c r="H28" s="7"/>
      <c r="I28" s="13">
        <f t="shared" si="2"/>
        <v>0</v>
      </c>
      <c r="J28" s="15">
        <f t="shared" si="3"/>
        <v>0</v>
      </c>
      <c r="K28" s="13">
        <f t="shared" si="4"/>
        <v>0</v>
      </c>
      <c r="L28" s="7"/>
      <c r="M28" s="13">
        <f t="shared" si="5"/>
        <v>0</v>
      </c>
      <c r="N28" s="13">
        <f t="shared" si="6"/>
        <v>0</v>
      </c>
      <c r="O28" s="16" t="str">
        <f t="shared" si="7"/>
        <v>Nmax OK</v>
      </c>
      <c r="P28" s="7"/>
      <c r="T28" s="31" t="s">
        <v>176</v>
      </c>
      <c r="U28" s="31">
        <v>150</v>
      </c>
    </row>
    <row r="29" spans="1:26" x14ac:dyDescent="0.35">
      <c r="A29" s="31"/>
      <c r="B29" s="7"/>
      <c r="C29" s="7"/>
      <c r="D29" s="7" t="s">
        <v>119</v>
      </c>
      <c r="E29" s="13">
        <f t="shared" si="8"/>
        <v>0</v>
      </c>
      <c r="F29" s="14">
        <f t="shared" si="9"/>
        <v>0</v>
      </c>
      <c r="G29" s="7" t="s">
        <v>119</v>
      </c>
      <c r="H29" s="7"/>
      <c r="I29" s="13">
        <f t="shared" si="2"/>
        <v>0</v>
      </c>
      <c r="J29" s="15">
        <f t="shared" si="3"/>
        <v>0</v>
      </c>
      <c r="K29" s="13">
        <f t="shared" si="4"/>
        <v>0</v>
      </c>
      <c r="L29" s="7"/>
      <c r="M29" s="13">
        <f t="shared" si="5"/>
        <v>0</v>
      </c>
      <c r="N29" s="13">
        <f t="shared" si="6"/>
        <v>0</v>
      </c>
      <c r="O29" s="16" t="str">
        <f t="shared" si="7"/>
        <v>Nmax OK</v>
      </c>
      <c r="P29" s="7"/>
      <c r="T29" s="31" t="s">
        <v>177</v>
      </c>
      <c r="U29" s="31">
        <v>120</v>
      </c>
    </row>
    <row r="30" spans="1:26" x14ac:dyDescent="0.35">
      <c r="A30" s="31"/>
      <c r="B30" s="7"/>
      <c r="C30" s="7"/>
      <c r="D30" s="7" t="s">
        <v>119</v>
      </c>
      <c r="E30" s="13">
        <f t="shared" si="8"/>
        <v>0</v>
      </c>
      <c r="F30" s="14">
        <f t="shared" si="9"/>
        <v>0</v>
      </c>
      <c r="G30" s="7" t="s">
        <v>119</v>
      </c>
      <c r="H30" s="7"/>
      <c r="I30" s="13">
        <f t="shared" si="2"/>
        <v>0</v>
      </c>
      <c r="J30" s="15">
        <f t="shared" si="3"/>
        <v>0</v>
      </c>
      <c r="K30" s="13">
        <f t="shared" si="4"/>
        <v>0</v>
      </c>
      <c r="L30" s="7"/>
      <c r="M30" s="13">
        <f t="shared" si="5"/>
        <v>0</v>
      </c>
      <c r="N30" s="13">
        <f t="shared" si="6"/>
        <v>0</v>
      </c>
      <c r="O30" s="16" t="str">
        <f t="shared" si="7"/>
        <v>Nmax OK</v>
      </c>
      <c r="P30" s="7"/>
      <c r="T30" s="31" t="s">
        <v>178</v>
      </c>
      <c r="U30" s="31">
        <v>150</v>
      </c>
    </row>
    <row r="31" spans="1:26" x14ac:dyDescent="0.35">
      <c r="A31" s="31"/>
      <c r="B31" s="7"/>
      <c r="C31" s="7"/>
      <c r="D31" s="7" t="s">
        <v>119</v>
      </c>
      <c r="E31" s="13">
        <f t="shared" si="8"/>
        <v>0</v>
      </c>
      <c r="F31" s="14">
        <f t="shared" si="9"/>
        <v>0</v>
      </c>
      <c r="G31" s="7" t="s">
        <v>119</v>
      </c>
      <c r="H31" s="7"/>
      <c r="I31" s="13">
        <f t="shared" si="2"/>
        <v>0</v>
      </c>
      <c r="J31" s="15">
        <f t="shared" si="3"/>
        <v>0</v>
      </c>
      <c r="K31" s="13">
        <f t="shared" si="4"/>
        <v>0</v>
      </c>
      <c r="L31" s="7"/>
      <c r="M31" s="13">
        <f t="shared" si="5"/>
        <v>0</v>
      </c>
      <c r="N31" s="13">
        <f t="shared" si="6"/>
        <v>0</v>
      </c>
      <c r="O31" s="16" t="str">
        <f t="shared" si="7"/>
        <v>Nmax OK</v>
      </c>
      <c r="P31" s="7"/>
      <c r="T31" s="31" t="s">
        <v>179</v>
      </c>
      <c r="U31" s="31">
        <v>250</v>
      </c>
    </row>
    <row r="32" spans="1:26" x14ac:dyDescent="0.35">
      <c r="A32" s="31"/>
      <c r="B32" s="7"/>
      <c r="C32" s="7"/>
      <c r="D32" s="7" t="s">
        <v>119</v>
      </c>
      <c r="E32" s="13">
        <f t="shared" si="8"/>
        <v>0</v>
      </c>
      <c r="F32" s="14">
        <f t="shared" si="9"/>
        <v>0</v>
      </c>
      <c r="G32" s="7" t="s">
        <v>119</v>
      </c>
      <c r="H32" s="7"/>
      <c r="I32" s="13">
        <f t="shared" si="2"/>
        <v>0</v>
      </c>
      <c r="J32" s="15">
        <f t="shared" si="3"/>
        <v>0</v>
      </c>
      <c r="K32" s="13">
        <f t="shared" si="4"/>
        <v>0</v>
      </c>
      <c r="L32" s="7"/>
      <c r="M32" s="13">
        <f t="shared" si="5"/>
        <v>0</v>
      </c>
      <c r="N32" s="13">
        <f t="shared" si="6"/>
        <v>0</v>
      </c>
      <c r="O32" s="16" t="str">
        <f t="shared" si="7"/>
        <v>Nmax OK</v>
      </c>
      <c r="P32" s="7"/>
      <c r="T32" s="31" t="s">
        <v>180</v>
      </c>
      <c r="U32" s="31">
        <v>250</v>
      </c>
    </row>
    <row r="33" spans="1:21" x14ac:dyDescent="0.35">
      <c r="A33" s="31"/>
      <c r="B33" s="7"/>
      <c r="C33" s="7"/>
      <c r="D33" s="7" t="s">
        <v>119</v>
      </c>
      <c r="E33" s="13">
        <f t="shared" si="8"/>
        <v>0</v>
      </c>
      <c r="F33" s="14">
        <f t="shared" si="9"/>
        <v>0</v>
      </c>
      <c r="G33" s="7" t="s">
        <v>119</v>
      </c>
      <c r="H33" s="7"/>
      <c r="I33" s="13">
        <f t="shared" si="2"/>
        <v>0</v>
      </c>
      <c r="J33" s="15">
        <f t="shared" si="3"/>
        <v>0</v>
      </c>
      <c r="K33" s="13">
        <f t="shared" si="4"/>
        <v>0</v>
      </c>
      <c r="L33" s="7"/>
      <c r="M33" s="13">
        <f t="shared" si="5"/>
        <v>0</v>
      </c>
      <c r="N33" s="13">
        <f t="shared" si="6"/>
        <v>0</v>
      </c>
      <c r="O33" s="16" t="str">
        <f t="shared" si="7"/>
        <v>Nmax OK</v>
      </c>
      <c r="P33" s="7"/>
      <c r="T33" s="31" t="s">
        <v>181</v>
      </c>
      <c r="U33" s="31">
        <v>180</v>
      </c>
    </row>
    <row r="34" spans="1:21" x14ac:dyDescent="0.35">
      <c r="A34" s="31"/>
      <c r="B34" s="7"/>
      <c r="C34" s="7"/>
      <c r="D34" s="7" t="s">
        <v>119</v>
      </c>
      <c r="E34" s="13">
        <f t="shared" si="8"/>
        <v>0</v>
      </c>
      <c r="F34" s="14">
        <f t="shared" si="9"/>
        <v>0</v>
      </c>
      <c r="G34" s="7" t="s">
        <v>119</v>
      </c>
      <c r="H34" s="7"/>
      <c r="I34" s="13">
        <f t="shared" si="2"/>
        <v>0</v>
      </c>
      <c r="J34" s="15">
        <f t="shared" si="3"/>
        <v>0</v>
      </c>
      <c r="K34" s="13">
        <f t="shared" si="4"/>
        <v>0</v>
      </c>
      <c r="L34" s="7"/>
      <c r="M34" s="13">
        <f t="shared" si="5"/>
        <v>0</v>
      </c>
      <c r="N34" s="13">
        <f t="shared" si="6"/>
        <v>0</v>
      </c>
      <c r="O34" s="16" t="str">
        <f t="shared" si="7"/>
        <v>Nmax OK</v>
      </c>
      <c r="P34" s="7"/>
      <c r="T34" s="31" t="s">
        <v>182</v>
      </c>
      <c r="U34" s="31">
        <v>250</v>
      </c>
    </row>
    <row r="35" spans="1:21" x14ac:dyDescent="0.35">
      <c r="A35" s="31"/>
      <c r="B35" s="7"/>
      <c r="C35" s="7"/>
      <c r="D35" s="7" t="s">
        <v>119</v>
      </c>
      <c r="E35" s="13">
        <f t="shared" si="8"/>
        <v>0</v>
      </c>
      <c r="F35" s="14">
        <f t="shared" si="9"/>
        <v>0</v>
      </c>
      <c r="G35" s="7" t="s">
        <v>119</v>
      </c>
      <c r="H35" s="7"/>
      <c r="I35" s="13">
        <f t="shared" si="2"/>
        <v>0</v>
      </c>
      <c r="J35" s="15">
        <f t="shared" si="3"/>
        <v>0</v>
      </c>
      <c r="K35" s="13">
        <f t="shared" si="4"/>
        <v>0</v>
      </c>
      <c r="L35" s="7"/>
      <c r="M35" s="13">
        <f t="shared" si="5"/>
        <v>0</v>
      </c>
      <c r="N35" s="13">
        <f t="shared" si="6"/>
        <v>0</v>
      </c>
      <c r="O35" s="16" t="str">
        <f t="shared" si="7"/>
        <v>Nmax OK</v>
      </c>
      <c r="P35" s="7"/>
      <c r="T35" s="31" t="s">
        <v>119</v>
      </c>
      <c r="U35" s="31">
        <v>0</v>
      </c>
    </row>
    <row r="36" spans="1:21" x14ac:dyDescent="0.35">
      <c r="A36" s="31"/>
      <c r="B36" s="7"/>
      <c r="C36" s="7"/>
      <c r="D36" s="7" t="s">
        <v>119</v>
      </c>
      <c r="E36" s="13">
        <f t="shared" si="8"/>
        <v>0</v>
      </c>
      <c r="F36" s="14">
        <f t="shared" si="9"/>
        <v>0</v>
      </c>
      <c r="G36" s="7" t="s">
        <v>119</v>
      </c>
      <c r="H36" s="7"/>
      <c r="I36" s="13">
        <f t="shared" si="2"/>
        <v>0</v>
      </c>
      <c r="J36" s="15">
        <f t="shared" si="3"/>
        <v>0</v>
      </c>
      <c r="K36" s="13">
        <f t="shared" si="4"/>
        <v>0</v>
      </c>
      <c r="L36" s="7"/>
      <c r="M36" s="13">
        <f t="shared" si="5"/>
        <v>0</v>
      </c>
      <c r="N36" s="13">
        <f t="shared" si="6"/>
        <v>0</v>
      </c>
      <c r="O36" s="16" t="str">
        <f t="shared" si="7"/>
        <v>Nmax OK</v>
      </c>
      <c r="P36" s="7"/>
    </row>
    <row r="37" spans="1:21" x14ac:dyDescent="0.35">
      <c r="A37" s="31"/>
      <c r="B37" s="7"/>
      <c r="C37" s="7"/>
      <c r="D37" s="7" t="s">
        <v>119</v>
      </c>
      <c r="E37" s="13">
        <f t="shared" si="8"/>
        <v>0</v>
      </c>
      <c r="F37" s="14">
        <f t="shared" si="9"/>
        <v>0</v>
      </c>
      <c r="G37" s="7" t="s">
        <v>119</v>
      </c>
      <c r="H37" s="7"/>
      <c r="I37" s="13">
        <f t="shared" si="2"/>
        <v>0</v>
      </c>
      <c r="J37" s="15">
        <f t="shared" si="3"/>
        <v>0</v>
      </c>
      <c r="K37" s="13">
        <f t="shared" si="4"/>
        <v>0</v>
      </c>
      <c r="L37" s="7"/>
      <c r="M37" s="13">
        <f t="shared" si="5"/>
        <v>0</v>
      </c>
      <c r="N37" s="13">
        <f t="shared" si="6"/>
        <v>0</v>
      </c>
      <c r="O37" s="16" t="str">
        <f t="shared" si="7"/>
        <v>Nmax OK</v>
      </c>
      <c r="P37" s="7"/>
    </row>
    <row r="38" spans="1:21" x14ac:dyDescent="0.35">
      <c r="A38" s="31"/>
      <c r="B38" s="7"/>
      <c r="C38" s="7"/>
      <c r="D38" s="7" t="s">
        <v>119</v>
      </c>
      <c r="E38" s="13">
        <f t="shared" si="8"/>
        <v>0</v>
      </c>
      <c r="F38" s="14">
        <f t="shared" si="9"/>
        <v>0</v>
      </c>
      <c r="G38" s="7" t="s">
        <v>119</v>
      </c>
      <c r="H38" s="7"/>
      <c r="I38" s="13">
        <f t="shared" si="2"/>
        <v>0</v>
      </c>
      <c r="J38" s="15">
        <f t="shared" si="3"/>
        <v>0</v>
      </c>
      <c r="K38" s="13">
        <f t="shared" si="4"/>
        <v>0</v>
      </c>
      <c r="L38" s="7"/>
      <c r="M38" s="13">
        <f t="shared" si="5"/>
        <v>0</v>
      </c>
      <c r="N38" s="13">
        <f t="shared" si="6"/>
        <v>0</v>
      </c>
      <c r="O38" s="16" t="str">
        <f t="shared" si="7"/>
        <v>Nmax OK</v>
      </c>
      <c r="P38" s="7"/>
    </row>
    <row r="39" spans="1:21" x14ac:dyDescent="0.35">
      <c r="A39" s="31"/>
      <c r="B39" s="7"/>
      <c r="C39" s="7"/>
      <c r="D39" s="7" t="s">
        <v>119</v>
      </c>
      <c r="E39" s="13">
        <f t="shared" si="8"/>
        <v>0</v>
      </c>
      <c r="F39" s="14">
        <f t="shared" si="9"/>
        <v>0</v>
      </c>
      <c r="G39" s="7" t="s">
        <v>119</v>
      </c>
      <c r="H39" s="7"/>
      <c r="I39" s="13">
        <f t="shared" si="2"/>
        <v>0</v>
      </c>
      <c r="J39" s="15">
        <f t="shared" si="3"/>
        <v>0</v>
      </c>
      <c r="K39" s="13">
        <f t="shared" si="4"/>
        <v>0</v>
      </c>
      <c r="L39" s="7"/>
      <c r="M39" s="13">
        <f t="shared" si="5"/>
        <v>0</v>
      </c>
      <c r="N39" s="13">
        <f t="shared" si="6"/>
        <v>0</v>
      </c>
      <c r="O39" s="16" t="str">
        <f t="shared" si="7"/>
        <v>Nmax OK</v>
      </c>
      <c r="P39" s="7"/>
    </row>
    <row r="40" spans="1:21" x14ac:dyDescent="0.35">
      <c r="A40" s="31"/>
      <c r="B40" s="7"/>
      <c r="C40" s="7"/>
      <c r="D40" s="7" t="s">
        <v>119</v>
      </c>
      <c r="E40" s="13">
        <f t="shared" si="8"/>
        <v>0</v>
      </c>
      <c r="F40" s="14">
        <f t="shared" si="9"/>
        <v>0</v>
      </c>
      <c r="G40" s="7" t="s">
        <v>119</v>
      </c>
      <c r="H40" s="7"/>
      <c r="I40" s="13">
        <f t="shared" si="2"/>
        <v>0</v>
      </c>
      <c r="J40" s="15">
        <f t="shared" si="3"/>
        <v>0</v>
      </c>
      <c r="K40" s="13">
        <f t="shared" si="4"/>
        <v>0</v>
      </c>
      <c r="L40" s="7"/>
      <c r="M40" s="13">
        <f t="shared" si="5"/>
        <v>0</v>
      </c>
      <c r="N40" s="13">
        <f t="shared" si="6"/>
        <v>0</v>
      </c>
      <c r="O40" s="16" t="str">
        <f t="shared" si="7"/>
        <v>Nmax OK</v>
      </c>
      <c r="P40" s="7"/>
    </row>
    <row r="41" spans="1:21" x14ac:dyDescent="0.35">
      <c r="A41" s="31"/>
      <c r="B41" s="7"/>
      <c r="C41" s="7"/>
      <c r="D41" s="7" t="s">
        <v>119</v>
      </c>
      <c r="E41" s="13">
        <f t="shared" si="8"/>
        <v>0</v>
      </c>
      <c r="F41" s="14">
        <f t="shared" si="9"/>
        <v>0</v>
      </c>
      <c r="G41" s="7" t="s">
        <v>119</v>
      </c>
      <c r="H41" s="7"/>
      <c r="I41" s="13">
        <f t="shared" si="2"/>
        <v>0</v>
      </c>
      <c r="J41" s="15">
        <f t="shared" si="3"/>
        <v>0</v>
      </c>
      <c r="K41" s="13">
        <f t="shared" si="4"/>
        <v>0</v>
      </c>
      <c r="L41" s="7"/>
      <c r="M41" s="13">
        <f t="shared" si="5"/>
        <v>0</v>
      </c>
      <c r="N41" s="13">
        <f t="shared" si="6"/>
        <v>0</v>
      </c>
      <c r="O41" s="16" t="str">
        <f t="shared" si="7"/>
        <v>Nmax OK</v>
      </c>
      <c r="P41" s="7"/>
    </row>
    <row r="42" spans="1:21" x14ac:dyDescent="0.35">
      <c r="A42" s="31"/>
      <c r="B42" s="7"/>
      <c r="C42" s="7"/>
      <c r="D42" s="7" t="s">
        <v>119</v>
      </c>
      <c r="E42" s="13">
        <f t="shared" si="8"/>
        <v>0</v>
      </c>
      <c r="F42" s="14">
        <f t="shared" si="9"/>
        <v>0</v>
      </c>
      <c r="G42" s="7" t="s">
        <v>119</v>
      </c>
      <c r="H42" s="7"/>
      <c r="I42" s="13">
        <f t="shared" si="2"/>
        <v>0</v>
      </c>
      <c r="J42" s="15">
        <f t="shared" si="3"/>
        <v>0</v>
      </c>
      <c r="K42" s="13">
        <f t="shared" si="4"/>
        <v>0</v>
      </c>
      <c r="L42" s="7"/>
      <c r="M42" s="13">
        <f t="shared" si="5"/>
        <v>0</v>
      </c>
      <c r="N42" s="13">
        <f t="shared" si="6"/>
        <v>0</v>
      </c>
      <c r="O42" s="16" t="str">
        <f t="shared" si="7"/>
        <v>Nmax OK</v>
      </c>
      <c r="P42" s="7"/>
    </row>
    <row r="43" spans="1:21" x14ac:dyDescent="0.35">
      <c r="A43" s="31"/>
      <c r="B43" s="7"/>
      <c r="C43" s="7"/>
      <c r="D43" s="7" t="s">
        <v>119</v>
      </c>
      <c r="E43" s="13">
        <f t="shared" si="8"/>
        <v>0</v>
      </c>
      <c r="F43" s="14">
        <f t="shared" si="9"/>
        <v>0</v>
      </c>
      <c r="G43" s="7" t="s">
        <v>119</v>
      </c>
      <c r="H43" s="7"/>
      <c r="I43" s="13">
        <f t="shared" si="2"/>
        <v>0</v>
      </c>
      <c r="J43" s="15">
        <f t="shared" si="3"/>
        <v>0</v>
      </c>
      <c r="K43" s="13">
        <f t="shared" si="4"/>
        <v>0</v>
      </c>
      <c r="L43" s="7"/>
      <c r="M43" s="13">
        <f t="shared" si="5"/>
        <v>0</v>
      </c>
      <c r="N43" s="13">
        <f t="shared" si="6"/>
        <v>0</v>
      </c>
      <c r="O43" s="16" t="str">
        <f t="shared" si="7"/>
        <v>Nmax OK</v>
      </c>
      <c r="P43" s="7"/>
    </row>
    <row r="44" spans="1:21" x14ac:dyDescent="0.35">
      <c r="A44" s="31"/>
      <c r="B44" s="7"/>
      <c r="C44" s="7"/>
      <c r="D44" s="7" t="s">
        <v>119</v>
      </c>
      <c r="E44" s="13">
        <f t="shared" si="8"/>
        <v>0</v>
      </c>
      <c r="F44" s="14">
        <f t="shared" si="9"/>
        <v>0</v>
      </c>
      <c r="G44" s="7" t="s">
        <v>119</v>
      </c>
      <c r="H44" s="7"/>
      <c r="I44" s="13">
        <f t="shared" si="2"/>
        <v>0</v>
      </c>
      <c r="J44" s="15">
        <f t="shared" si="3"/>
        <v>0</v>
      </c>
      <c r="K44" s="13">
        <f t="shared" si="4"/>
        <v>0</v>
      </c>
      <c r="L44" s="7"/>
      <c r="M44" s="13">
        <f t="shared" si="5"/>
        <v>0</v>
      </c>
      <c r="N44" s="13">
        <f t="shared" si="6"/>
        <v>0</v>
      </c>
      <c r="O44" s="16" t="str">
        <f t="shared" si="7"/>
        <v>Nmax OK</v>
      </c>
      <c r="P44" s="7"/>
    </row>
    <row r="45" spans="1:21" x14ac:dyDescent="0.35">
      <c r="A45" s="31"/>
      <c r="B45" s="7"/>
      <c r="C45" s="7"/>
      <c r="D45" s="7" t="s">
        <v>119</v>
      </c>
      <c r="E45" s="13">
        <f t="shared" si="8"/>
        <v>0</v>
      </c>
      <c r="F45" s="14">
        <f t="shared" si="9"/>
        <v>0</v>
      </c>
      <c r="G45" s="7" t="s">
        <v>119</v>
      </c>
      <c r="H45" s="7"/>
      <c r="I45" s="13">
        <f t="shared" si="2"/>
        <v>0</v>
      </c>
      <c r="J45" s="15">
        <f t="shared" si="3"/>
        <v>0</v>
      </c>
      <c r="K45" s="13">
        <f t="shared" si="4"/>
        <v>0</v>
      </c>
      <c r="L45" s="7"/>
      <c r="M45" s="13">
        <f t="shared" si="5"/>
        <v>0</v>
      </c>
      <c r="N45" s="13">
        <f t="shared" si="6"/>
        <v>0</v>
      </c>
      <c r="O45" s="16" t="str">
        <f t="shared" si="7"/>
        <v>Nmax OK</v>
      </c>
      <c r="P45" s="7"/>
    </row>
    <row r="46" spans="1:21" x14ac:dyDescent="0.35">
      <c r="A46" s="31"/>
      <c r="B46" s="7"/>
      <c r="C46" s="7"/>
      <c r="D46" s="7" t="s">
        <v>119</v>
      </c>
      <c r="E46" s="13">
        <f t="shared" si="8"/>
        <v>0</v>
      </c>
      <c r="F46" s="14">
        <f t="shared" si="9"/>
        <v>0</v>
      </c>
      <c r="G46" s="7" t="s">
        <v>119</v>
      </c>
      <c r="H46" s="7"/>
      <c r="I46" s="13">
        <f t="shared" si="2"/>
        <v>0</v>
      </c>
      <c r="J46" s="15">
        <f t="shared" si="3"/>
        <v>0</v>
      </c>
      <c r="K46" s="13">
        <f t="shared" si="4"/>
        <v>0</v>
      </c>
      <c r="L46" s="7"/>
      <c r="M46" s="13">
        <f t="shared" si="5"/>
        <v>0</v>
      </c>
      <c r="N46" s="13">
        <f t="shared" si="6"/>
        <v>0</v>
      </c>
      <c r="O46" s="16" t="str">
        <f t="shared" si="7"/>
        <v>Nmax OK</v>
      </c>
      <c r="P46" s="7"/>
    </row>
    <row r="47" spans="1:21" x14ac:dyDescent="0.35">
      <c r="A47" s="31"/>
      <c r="B47" s="7"/>
      <c r="C47" s="7"/>
      <c r="D47" s="7" t="s">
        <v>119</v>
      </c>
      <c r="E47" s="13">
        <f t="shared" si="8"/>
        <v>0</v>
      </c>
      <c r="F47" s="14">
        <f t="shared" si="9"/>
        <v>0</v>
      </c>
      <c r="G47" s="7" t="s">
        <v>119</v>
      </c>
      <c r="H47" s="7"/>
      <c r="I47" s="13">
        <f t="shared" si="2"/>
        <v>0</v>
      </c>
      <c r="J47" s="15">
        <f t="shared" si="3"/>
        <v>0</v>
      </c>
      <c r="K47" s="13">
        <f t="shared" si="4"/>
        <v>0</v>
      </c>
      <c r="L47" s="7"/>
      <c r="M47" s="13">
        <f t="shared" si="5"/>
        <v>0</v>
      </c>
      <c r="N47" s="13">
        <f t="shared" si="6"/>
        <v>0</v>
      </c>
      <c r="O47" s="16" t="str">
        <f t="shared" si="7"/>
        <v>Nmax OK</v>
      </c>
      <c r="P47" s="7"/>
    </row>
    <row r="48" spans="1:21" x14ac:dyDescent="0.35">
      <c r="A48" s="31"/>
      <c r="B48" s="7"/>
      <c r="C48" s="7"/>
      <c r="D48" s="7" t="s">
        <v>119</v>
      </c>
      <c r="E48" s="13">
        <f t="shared" si="8"/>
        <v>0</v>
      </c>
      <c r="F48" s="14">
        <f t="shared" si="9"/>
        <v>0</v>
      </c>
      <c r="G48" s="7" t="s">
        <v>119</v>
      </c>
      <c r="H48" s="7"/>
      <c r="I48" s="13">
        <f t="shared" si="2"/>
        <v>0</v>
      </c>
      <c r="J48" s="15">
        <f t="shared" si="3"/>
        <v>0</v>
      </c>
      <c r="K48" s="13">
        <f t="shared" si="4"/>
        <v>0</v>
      </c>
      <c r="L48" s="7"/>
      <c r="M48" s="13">
        <f t="shared" si="5"/>
        <v>0</v>
      </c>
      <c r="N48" s="13">
        <f t="shared" si="6"/>
        <v>0</v>
      </c>
      <c r="O48" s="16" t="str">
        <f t="shared" si="7"/>
        <v>Nmax OK</v>
      </c>
      <c r="P48" s="7"/>
    </row>
    <row r="49" spans="1:16" x14ac:dyDescent="0.35">
      <c r="A49" s="31"/>
      <c r="B49" s="7"/>
      <c r="C49" s="7"/>
      <c r="D49" s="7" t="s">
        <v>119</v>
      </c>
      <c r="E49" s="13">
        <f t="shared" si="8"/>
        <v>0</v>
      </c>
      <c r="F49" s="14">
        <f t="shared" si="9"/>
        <v>0</v>
      </c>
      <c r="G49" s="7" t="s">
        <v>119</v>
      </c>
      <c r="H49" s="7"/>
      <c r="I49" s="13">
        <f t="shared" si="2"/>
        <v>0</v>
      </c>
      <c r="J49" s="15">
        <f t="shared" si="3"/>
        <v>0</v>
      </c>
      <c r="K49" s="13">
        <f t="shared" si="4"/>
        <v>0</v>
      </c>
      <c r="L49" s="7"/>
      <c r="M49" s="13">
        <f t="shared" si="5"/>
        <v>0</v>
      </c>
      <c r="N49" s="13">
        <f t="shared" si="6"/>
        <v>0</v>
      </c>
      <c r="O49" s="16" t="str">
        <f t="shared" si="7"/>
        <v>Nmax OK</v>
      </c>
      <c r="P49" s="7"/>
    </row>
    <row r="50" spans="1:16" x14ac:dyDescent="0.35">
      <c r="A50" s="31"/>
      <c r="B50" s="7"/>
      <c r="C50" s="7"/>
      <c r="D50" s="7" t="s">
        <v>119</v>
      </c>
      <c r="E50" s="13">
        <f t="shared" si="8"/>
        <v>0</v>
      </c>
      <c r="F50" s="14">
        <f t="shared" si="9"/>
        <v>0</v>
      </c>
      <c r="G50" s="7" t="s">
        <v>119</v>
      </c>
      <c r="H50" s="7"/>
      <c r="I50" s="13">
        <f t="shared" si="2"/>
        <v>0</v>
      </c>
      <c r="J50" s="15">
        <f t="shared" si="3"/>
        <v>0</v>
      </c>
      <c r="K50" s="13">
        <f t="shared" si="4"/>
        <v>0</v>
      </c>
      <c r="L50" s="7"/>
      <c r="M50" s="13">
        <f t="shared" si="5"/>
        <v>0</v>
      </c>
      <c r="N50" s="13">
        <f t="shared" si="6"/>
        <v>0</v>
      </c>
      <c r="O50" s="16" t="str">
        <f t="shared" si="7"/>
        <v>Nmax OK</v>
      </c>
      <c r="P50" s="7"/>
    </row>
    <row r="51" spans="1:16" x14ac:dyDescent="0.35">
      <c r="A51" s="31"/>
      <c r="B51" s="7"/>
      <c r="C51" s="7"/>
      <c r="D51" s="7" t="s">
        <v>119</v>
      </c>
      <c r="E51" s="13">
        <f t="shared" si="8"/>
        <v>0</v>
      </c>
      <c r="F51" s="14">
        <f t="shared" si="9"/>
        <v>0</v>
      </c>
      <c r="G51" s="7" t="s">
        <v>119</v>
      </c>
      <c r="H51" s="7"/>
      <c r="I51" s="13">
        <f t="shared" si="2"/>
        <v>0</v>
      </c>
      <c r="J51" s="15">
        <f t="shared" si="3"/>
        <v>0</v>
      </c>
      <c r="K51" s="13">
        <f t="shared" si="4"/>
        <v>0</v>
      </c>
      <c r="L51" s="7"/>
      <c r="M51" s="13">
        <f t="shared" si="5"/>
        <v>0</v>
      </c>
      <c r="N51" s="13">
        <f t="shared" si="6"/>
        <v>0</v>
      </c>
      <c r="O51" s="16" t="str">
        <f t="shared" si="7"/>
        <v>Nmax OK</v>
      </c>
      <c r="P51" s="7"/>
    </row>
    <row r="52" spans="1:16" x14ac:dyDescent="0.35">
      <c r="A52" s="31"/>
      <c r="B52" s="7"/>
      <c r="C52" s="7"/>
      <c r="D52" s="7" t="s">
        <v>119</v>
      </c>
      <c r="E52" s="13">
        <f t="shared" si="8"/>
        <v>0</v>
      </c>
      <c r="F52" s="14">
        <f t="shared" si="9"/>
        <v>0</v>
      </c>
      <c r="G52" s="7" t="s">
        <v>119</v>
      </c>
      <c r="H52" s="7"/>
      <c r="I52" s="13">
        <f t="shared" si="2"/>
        <v>0</v>
      </c>
      <c r="J52" s="15">
        <f t="shared" si="3"/>
        <v>0</v>
      </c>
      <c r="K52" s="13">
        <f t="shared" si="4"/>
        <v>0</v>
      </c>
      <c r="L52" s="7"/>
      <c r="M52" s="13">
        <f t="shared" si="5"/>
        <v>0</v>
      </c>
      <c r="N52" s="13">
        <f t="shared" si="6"/>
        <v>0</v>
      </c>
      <c r="O52" s="16" t="str">
        <f t="shared" si="7"/>
        <v>Nmax OK</v>
      </c>
      <c r="P52" s="7"/>
    </row>
    <row r="53" spans="1:16" x14ac:dyDescent="0.35">
      <c r="A53" s="31"/>
      <c r="B53" s="7"/>
      <c r="C53" s="7"/>
      <c r="D53" s="7" t="s">
        <v>119</v>
      </c>
      <c r="E53" s="13">
        <f t="shared" si="8"/>
        <v>0</v>
      </c>
      <c r="F53" s="14">
        <f t="shared" si="9"/>
        <v>0</v>
      </c>
      <c r="G53" s="7" t="s">
        <v>119</v>
      </c>
      <c r="H53" s="7"/>
      <c r="I53" s="13">
        <f t="shared" si="2"/>
        <v>0</v>
      </c>
      <c r="J53" s="15">
        <f t="shared" si="3"/>
        <v>0</v>
      </c>
      <c r="K53" s="13">
        <f t="shared" si="4"/>
        <v>0</v>
      </c>
      <c r="L53" s="7"/>
      <c r="M53" s="13">
        <f t="shared" si="5"/>
        <v>0</v>
      </c>
      <c r="N53" s="13">
        <f t="shared" si="6"/>
        <v>0</v>
      </c>
      <c r="O53" s="16" t="str">
        <f t="shared" si="7"/>
        <v>Nmax OK</v>
      </c>
      <c r="P53" s="7"/>
    </row>
    <row r="54" spans="1:16" x14ac:dyDescent="0.35">
      <c r="A54" s="31"/>
      <c r="B54" s="7"/>
      <c r="C54" s="7"/>
      <c r="D54" s="7" t="s">
        <v>119</v>
      </c>
      <c r="E54" s="13">
        <f t="shared" si="8"/>
        <v>0</v>
      </c>
      <c r="F54" s="14">
        <f t="shared" si="9"/>
        <v>0</v>
      </c>
      <c r="G54" s="7" t="s">
        <v>119</v>
      </c>
      <c r="H54" s="7"/>
      <c r="I54" s="13">
        <f t="shared" si="2"/>
        <v>0</v>
      </c>
      <c r="J54" s="15">
        <f t="shared" si="3"/>
        <v>0</v>
      </c>
      <c r="K54" s="13">
        <f t="shared" si="4"/>
        <v>0</v>
      </c>
      <c r="L54" s="7"/>
      <c r="M54" s="13">
        <f t="shared" si="5"/>
        <v>0</v>
      </c>
      <c r="N54" s="13">
        <f t="shared" si="6"/>
        <v>0</v>
      </c>
      <c r="O54" s="16" t="str">
        <f t="shared" si="7"/>
        <v>Nmax OK</v>
      </c>
      <c r="P54" s="7"/>
    </row>
    <row r="55" spans="1:16" x14ac:dyDescent="0.35">
      <c r="A55" s="31"/>
      <c r="B55" s="7"/>
      <c r="C55" s="7"/>
      <c r="D55" s="7" t="s">
        <v>119</v>
      </c>
      <c r="E55" s="13">
        <f t="shared" si="8"/>
        <v>0</v>
      </c>
      <c r="F55" s="14">
        <f t="shared" si="9"/>
        <v>0</v>
      </c>
      <c r="G55" s="7" t="s">
        <v>119</v>
      </c>
      <c r="H55" s="7"/>
      <c r="I55" s="13">
        <f t="shared" si="2"/>
        <v>0</v>
      </c>
      <c r="J55" s="15">
        <f t="shared" si="3"/>
        <v>0</v>
      </c>
      <c r="K55" s="13">
        <f t="shared" si="4"/>
        <v>0</v>
      </c>
      <c r="L55" s="7"/>
      <c r="M55" s="13">
        <f t="shared" si="5"/>
        <v>0</v>
      </c>
      <c r="N55" s="13">
        <f t="shared" si="6"/>
        <v>0</v>
      </c>
      <c r="O55" s="16" t="str">
        <f t="shared" si="7"/>
        <v>Nmax OK</v>
      </c>
      <c r="P55" s="7"/>
    </row>
    <row r="56" spans="1:16" x14ac:dyDescent="0.35">
      <c r="A56" s="31"/>
      <c r="B56" s="7"/>
      <c r="C56" s="7"/>
      <c r="D56" s="7" t="s">
        <v>119</v>
      </c>
      <c r="E56" s="13">
        <f t="shared" si="8"/>
        <v>0</v>
      </c>
      <c r="F56" s="14">
        <f t="shared" si="9"/>
        <v>0</v>
      </c>
      <c r="G56" s="7" t="s">
        <v>119</v>
      </c>
      <c r="H56" s="7"/>
      <c r="I56" s="13">
        <f t="shared" si="2"/>
        <v>0</v>
      </c>
      <c r="J56" s="15">
        <f t="shared" si="3"/>
        <v>0</v>
      </c>
      <c r="K56" s="13">
        <f t="shared" si="4"/>
        <v>0</v>
      </c>
      <c r="L56" s="7"/>
      <c r="M56" s="13">
        <f t="shared" si="5"/>
        <v>0</v>
      </c>
      <c r="N56" s="13">
        <f t="shared" si="6"/>
        <v>0</v>
      </c>
      <c r="O56" s="16" t="str">
        <f t="shared" si="7"/>
        <v>Nmax OK</v>
      </c>
      <c r="P56" s="7"/>
    </row>
    <row r="57" spans="1:16" x14ac:dyDescent="0.35">
      <c r="A57" s="31"/>
      <c r="B57" s="7"/>
      <c r="C57" s="7"/>
      <c r="D57" s="7" t="s">
        <v>119</v>
      </c>
      <c r="E57" s="13">
        <f t="shared" si="8"/>
        <v>0</v>
      </c>
      <c r="F57" s="14">
        <f t="shared" si="9"/>
        <v>0</v>
      </c>
      <c r="G57" s="7" t="s">
        <v>119</v>
      </c>
      <c r="H57" s="7"/>
      <c r="I57" s="13">
        <f t="shared" si="2"/>
        <v>0</v>
      </c>
      <c r="J57" s="15">
        <f t="shared" si="3"/>
        <v>0</v>
      </c>
      <c r="K57" s="13">
        <f t="shared" si="4"/>
        <v>0</v>
      </c>
      <c r="L57" s="7"/>
      <c r="M57" s="13">
        <f t="shared" si="5"/>
        <v>0</v>
      </c>
      <c r="N57" s="13">
        <f t="shared" si="6"/>
        <v>0</v>
      </c>
      <c r="O57" s="16" t="str">
        <f t="shared" si="7"/>
        <v>Nmax OK</v>
      </c>
      <c r="P57" s="7"/>
    </row>
    <row r="58" spans="1:16" x14ac:dyDescent="0.35">
      <c r="A58" s="31"/>
      <c r="B58" s="7"/>
      <c r="C58" s="7"/>
      <c r="D58" s="7" t="s">
        <v>119</v>
      </c>
      <c r="E58" s="13">
        <f t="shared" si="8"/>
        <v>0</v>
      </c>
      <c r="F58" s="14">
        <f t="shared" si="9"/>
        <v>0</v>
      </c>
      <c r="G58" s="7" t="s">
        <v>119</v>
      </c>
      <c r="H58" s="7"/>
      <c r="I58" s="13">
        <f t="shared" si="2"/>
        <v>0</v>
      </c>
      <c r="J58" s="15">
        <f t="shared" si="3"/>
        <v>0</v>
      </c>
      <c r="K58" s="13">
        <f t="shared" si="4"/>
        <v>0</v>
      </c>
      <c r="L58" s="7"/>
      <c r="M58" s="13">
        <f t="shared" si="5"/>
        <v>0</v>
      </c>
      <c r="N58" s="13">
        <f t="shared" si="6"/>
        <v>0</v>
      </c>
      <c r="O58" s="16" t="str">
        <f t="shared" si="7"/>
        <v>Nmax OK</v>
      </c>
      <c r="P58" s="7"/>
    </row>
    <row r="59" spans="1:16" x14ac:dyDescent="0.35">
      <c r="A59" s="31"/>
      <c r="B59" s="7"/>
      <c r="C59" s="7"/>
      <c r="D59" s="7" t="s">
        <v>119</v>
      </c>
      <c r="E59" s="13">
        <f t="shared" si="8"/>
        <v>0</v>
      </c>
      <c r="F59" s="14">
        <f t="shared" si="9"/>
        <v>0</v>
      </c>
      <c r="G59" s="7" t="s">
        <v>119</v>
      </c>
      <c r="H59" s="7"/>
      <c r="I59" s="13">
        <f t="shared" si="2"/>
        <v>0</v>
      </c>
      <c r="J59" s="15">
        <f t="shared" si="3"/>
        <v>0</v>
      </c>
      <c r="K59" s="13">
        <f t="shared" si="4"/>
        <v>0</v>
      </c>
      <c r="L59" s="7"/>
      <c r="M59" s="13">
        <f t="shared" si="5"/>
        <v>0</v>
      </c>
      <c r="N59" s="13">
        <f t="shared" si="6"/>
        <v>0</v>
      </c>
      <c r="O59" s="16" t="str">
        <f t="shared" si="7"/>
        <v>Nmax OK</v>
      </c>
      <c r="P59" s="7"/>
    </row>
    <row r="60" spans="1:16" x14ac:dyDescent="0.35">
      <c r="A60" s="31"/>
      <c r="B60" s="7"/>
      <c r="C60" s="7"/>
      <c r="D60" s="7" t="s">
        <v>119</v>
      </c>
      <c r="E60" s="13">
        <f t="shared" si="8"/>
        <v>0</v>
      </c>
      <c r="F60" s="14">
        <f t="shared" si="9"/>
        <v>0</v>
      </c>
      <c r="G60" s="7" t="s">
        <v>119</v>
      </c>
      <c r="H60" s="7"/>
      <c r="I60" s="13">
        <f t="shared" si="2"/>
        <v>0</v>
      </c>
      <c r="J60" s="15">
        <f t="shared" si="3"/>
        <v>0</v>
      </c>
      <c r="K60" s="13">
        <f t="shared" si="4"/>
        <v>0</v>
      </c>
      <c r="L60" s="7"/>
      <c r="M60" s="13">
        <f t="shared" si="5"/>
        <v>0</v>
      </c>
      <c r="N60" s="13">
        <f t="shared" si="6"/>
        <v>0</v>
      </c>
      <c r="O60" s="16" t="str">
        <f t="shared" si="7"/>
        <v>Nmax OK</v>
      </c>
      <c r="P60" s="7"/>
    </row>
    <row r="61" spans="1:16" x14ac:dyDescent="0.35">
      <c r="A61" s="31"/>
      <c r="B61" s="7"/>
      <c r="C61" s="7"/>
      <c r="D61" s="7" t="s">
        <v>119</v>
      </c>
      <c r="E61" s="13">
        <f t="shared" si="8"/>
        <v>0</v>
      </c>
      <c r="F61" s="14">
        <f t="shared" si="9"/>
        <v>0</v>
      </c>
      <c r="G61" s="7" t="s">
        <v>119</v>
      </c>
      <c r="H61" s="7"/>
      <c r="I61" s="13">
        <f t="shared" si="2"/>
        <v>0</v>
      </c>
      <c r="J61" s="15">
        <f t="shared" si="3"/>
        <v>0</v>
      </c>
      <c r="K61" s="13">
        <f t="shared" si="4"/>
        <v>0</v>
      </c>
      <c r="L61" s="7"/>
      <c r="M61" s="13">
        <f t="shared" si="5"/>
        <v>0</v>
      </c>
      <c r="N61" s="13">
        <f t="shared" si="6"/>
        <v>0</v>
      </c>
      <c r="O61" s="16" t="str">
        <f t="shared" si="7"/>
        <v>Nmax OK</v>
      </c>
      <c r="P61" s="7"/>
    </row>
    <row r="62" spans="1:16" x14ac:dyDescent="0.35">
      <c r="A62" s="31"/>
      <c r="B62" s="7"/>
      <c r="C62" s="7"/>
      <c r="D62" s="7" t="s">
        <v>119</v>
      </c>
      <c r="E62" s="13">
        <f t="shared" si="8"/>
        <v>0</v>
      </c>
      <c r="F62" s="14">
        <f t="shared" si="9"/>
        <v>0</v>
      </c>
      <c r="G62" s="7" t="s">
        <v>119</v>
      </c>
      <c r="H62" s="7"/>
      <c r="I62" s="13">
        <f t="shared" si="2"/>
        <v>0</v>
      </c>
      <c r="J62" s="15">
        <f t="shared" si="3"/>
        <v>0</v>
      </c>
      <c r="K62" s="13">
        <f t="shared" si="4"/>
        <v>0</v>
      </c>
      <c r="L62" s="7"/>
      <c r="M62" s="13">
        <f t="shared" si="5"/>
        <v>0</v>
      </c>
      <c r="N62" s="13">
        <f t="shared" si="6"/>
        <v>0</v>
      </c>
      <c r="O62" s="16" t="str">
        <f t="shared" si="7"/>
        <v>Nmax OK</v>
      </c>
      <c r="P62" s="7"/>
    </row>
    <row r="63" spans="1:16" x14ac:dyDescent="0.35">
      <c r="A63" s="31"/>
      <c r="B63" s="7"/>
      <c r="C63" s="7"/>
      <c r="D63" s="7" t="s">
        <v>119</v>
      </c>
      <c r="E63" s="13">
        <f t="shared" si="8"/>
        <v>0</v>
      </c>
      <c r="F63" s="14">
        <f t="shared" si="9"/>
        <v>0</v>
      </c>
      <c r="G63" s="7" t="s">
        <v>119</v>
      </c>
      <c r="H63" s="7"/>
      <c r="I63" s="13">
        <f t="shared" si="2"/>
        <v>0</v>
      </c>
      <c r="J63" s="15">
        <f t="shared" si="3"/>
        <v>0</v>
      </c>
      <c r="K63" s="13">
        <f t="shared" si="4"/>
        <v>0</v>
      </c>
      <c r="L63" s="7"/>
      <c r="M63" s="13">
        <f t="shared" si="5"/>
        <v>0</v>
      </c>
      <c r="N63" s="13">
        <f t="shared" si="6"/>
        <v>0</v>
      </c>
      <c r="O63" s="16" t="str">
        <f t="shared" si="7"/>
        <v>Nmax OK</v>
      </c>
      <c r="P63" s="7"/>
    </row>
    <row r="64" spans="1:16" x14ac:dyDescent="0.35">
      <c r="A64" s="31"/>
      <c r="B64" s="7"/>
      <c r="C64" s="7"/>
      <c r="D64" s="7" t="s">
        <v>119</v>
      </c>
      <c r="E64" s="13">
        <f t="shared" si="8"/>
        <v>0</v>
      </c>
      <c r="F64" s="14">
        <f t="shared" si="9"/>
        <v>0</v>
      </c>
      <c r="G64" s="7" t="s">
        <v>119</v>
      </c>
      <c r="H64" s="7"/>
      <c r="I64" s="13">
        <f t="shared" si="2"/>
        <v>0</v>
      </c>
      <c r="J64" s="15">
        <f t="shared" si="3"/>
        <v>0</v>
      </c>
      <c r="K64" s="13">
        <f t="shared" si="4"/>
        <v>0</v>
      </c>
      <c r="L64" s="7"/>
      <c r="M64" s="13">
        <f t="shared" si="5"/>
        <v>0</v>
      </c>
      <c r="N64" s="13">
        <f t="shared" si="6"/>
        <v>0</v>
      </c>
      <c r="O64" s="16" t="str">
        <f t="shared" si="7"/>
        <v>Nmax OK</v>
      </c>
      <c r="P64" s="7"/>
    </row>
    <row r="65" spans="1:16" x14ac:dyDescent="0.35">
      <c r="A65" s="31"/>
      <c r="B65" s="7"/>
      <c r="C65" s="7"/>
      <c r="D65" s="7" t="s">
        <v>119</v>
      </c>
      <c r="E65" s="13">
        <f t="shared" si="8"/>
        <v>0</v>
      </c>
      <c r="F65" s="14">
        <f t="shared" si="9"/>
        <v>0</v>
      </c>
      <c r="G65" s="7" t="s">
        <v>119</v>
      </c>
      <c r="H65" s="7"/>
      <c r="I65" s="13">
        <f t="shared" si="2"/>
        <v>0</v>
      </c>
      <c r="J65" s="15">
        <f t="shared" si="3"/>
        <v>0</v>
      </c>
      <c r="K65" s="13">
        <f t="shared" si="4"/>
        <v>0</v>
      </c>
      <c r="L65" s="7"/>
      <c r="M65" s="13">
        <f t="shared" si="5"/>
        <v>0</v>
      </c>
      <c r="N65" s="13">
        <f t="shared" si="6"/>
        <v>0</v>
      </c>
      <c r="O65" s="16" t="str">
        <f t="shared" si="7"/>
        <v>Nmax OK</v>
      </c>
      <c r="P65" s="7"/>
    </row>
    <row r="66" spans="1:16" x14ac:dyDescent="0.35">
      <c r="A66" s="31"/>
      <c r="B66" s="7"/>
      <c r="C66" s="7"/>
      <c r="D66" s="7" t="s">
        <v>119</v>
      </c>
      <c r="E66" s="13">
        <f t="shared" si="8"/>
        <v>0</v>
      </c>
      <c r="F66" s="14">
        <f t="shared" si="9"/>
        <v>0</v>
      </c>
      <c r="G66" s="7" t="s">
        <v>119</v>
      </c>
      <c r="H66" s="7"/>
      <c r="I66" s="13">
        <f t="shared" si="2"/>
        <v>0</v>
      </c>
      <c r="J66" s="15">
        <f t="shared" si="3"/>
        <v>0</v>
      </c>
      <c r="K66" s="13">
        <f t="shared" si="4"/>
        <v>0</v>
      </c>
      <c r="L66" s="7"/>
      <c r="M66" s="13">
        <f t="shared" si="5"/>
        <v>0</v>
      </c>
      <c r="N66" s="13">
        <f t="shared" si="6"/>
        <v>0</v>
      </c>
      <c r="O66" s="16" t="str">
        <f t="shared" si="7"/>
        <v>Nmax OK</v>
      </c>
      <c r="P66" s="7"/>
    </row>
    <row r="67" spans="1:16" x14ac:dyDescent="0.35">
      <c r="A67" s="31"/>
      <c r="B67" s="7"/>
      <c r="C67" s="7"/>
      <c r="D67" s="7" t="s">
        <v>119</v>
      </c>
      <c r="E67" s="13">
        <f t="shared" si="8"/>
        <v>0</v>
      </c>
      <c r="F67" s="14">
        <f t="shared" si="9"/>
        <v>0</v>
      </c>
      <c r="G67" s="7" t="s">
        <v>119</v>
      </c>
      <c r="H67" s="7"/>
      <c r="I67" s="13">
        <f t="shared" si="2"/>
        <v>0</v>
      </c>
      <c r="J67" s="15">
        <f t="shared" si="3"/>
        <v>0</v>
      </c>
      <c r="K67" s="13">
        <f t="shared" si="4"/>
        <v>0</v>
      </c>
      <c r="L67" s="7"/>
      <c r="M67" s="13">
        <f t="shared" si="5"/>
        <v>0</v>
      </c>
      <c r="N67" s="13">
        <f t="shared" si="6"/>
        <v>0</v>
      </c>
      <c r="O67" s="16" t="str">
        <f t="shared" si="7"/>
        <v>Nmax OK</v>
      </c>
      <c r="P67" s="7"/>
    </row>
    <row r="68" spans="1:16" x14ac:dyDescent="0.35">
      <c r="A68" s="31"/>
      <c r="B68" s="7"/>
      <c r="C68" s="7"/>
      <c r="D68" s="7" t="s">
        <v>119</v>
      </c>
      <c r="E68" s="13">
        <f t="shared" si="8"/>
        <v>0</v>
      </c>
      <c r="F68" s="14">
        <f t="shared" si="9"/>
        <v>0</v>
      </c>
      <c r="G68" s="7" t="s">
        <v>119</v>
      </c>
      <c r="H68" s="7"/>
      <c r="I68" s="13">
        <f t="shared" si="2"/>
        <v>0</v>
      </c>
      <c r="J68" s="15">
        <f t="shared" si="3"/>
        <v>0</v>
      </c>
      <c r="K68" s="13">
        <f t="shared" si="4"/>
        <v>0</v>
      </c>
      <c r="L68" s="7"/>
      <c r="M68" s="13">
        <f t="shared" si="5"/>
        <v>0</v>
      </c>
      <c r="N68" s="13">
        <f t="shared" si="6"/>
        <v>0</v>
      </c>
      <c r="O68" s="16" t="str">
        <f t="shared" si="7"/>
        <v>Nmax OK</v>
      </c>
      <c r="P68" s="7"/>
    </row>
    <row r="69" spans="1:16" x14ac:dyDescent="0.35">
      <c r="A69" s="31"/>
      <c r="B69" s="7"/>
      <c r="C69" s="7"/>
      <c r="D69" s="7" t="s">
        <v>119</v>
      </c>
      <c r="E69" s="13">
        <f t="shared" si="8"/>
        <v>0</v>
      </c>
      <c r="F69" s="14">
        <f t="shared" si="9"/>
        <v>0</v>
      </c>
      <c r="G69" s="7" t="s">
        <v>119</v>
      </c>
      <c r="H69" s="7"/>
      <c r="I69" s="13">
        <f t="shared" si="2"/>
        <v>0</v>
      </c>
      <c r="J69" s="15">
        <f t="shared" si="3"/>
        <v>0</v>
      </c>
      <c r="K69" s="13">
        <f t="shared" si="4"/>
        <v>0</v>
      </c>
      <c r="L69" s="7"/>
      <c r="M69" s="13">
        <f t="shared" si="5"/>
        <v>0</v>
      </c>
      <c r="N69" s="13">
        <f t="shared" si="6"/>
        <v>0</v>
      </c>
      <c r="O69" s="16" t="str">
        <f t="shared" si="7"/>
        <v>Nmax OK</v>
      </c>
      <c r="P69" s="7"/>
    </row>
    <row r="70" spans="1:16" x14ac:dyDescent="0.35">
      <c r="A70" s="31"/>
      <c r="B70" s="7"/>
      <c r="C70" s="7"/>
      <c r="D70" s="7" t="s">
        <v>119</v>
      </c>
      <c r="E70" s="13">
        <f t="shared" si="8"/>
        <v>0</v>
      </c>
      <c r="F70" s="14">
        <f t="shared" ref="F70:F100" si="10">SUM(C70*E70)</f>
        <v>0</v>
      </c>
      <c r="G70" s="7" t="s">
        <v>119</v>
      </c>
      <c r="H70" s="7"/>
      <c r="I70" s="13">
        <f t="shared" ref="I70:I100" si="11">VLOOKUP(G70,$X$5:$Z$21,2,FALSE)</f>
        <v>0</v>
      </c>
      <c r="J70" s="15">
        <f t="shared" ref="J70:J100" si="12">VLOOKUP(G70,$X$5:$Z$21,3,FALSE)</f>
        <v>0</v>
      </c>
      <c r="K70" s="13">
        <f t="shared" ref="K70:K100" si="13">SUM(H70*I70*J70)</f>
        <v>0</v>
      </c>
      <c r="L70" s="7"/>
      <c r="M70" s="13">
        <f t="shared" ref="M70:M100" si="14">SUM(K70+L70)</f>
        <v>0</v>
      </c>
      <c r="N70" s="13">
        <f t="shared" ref="N70:N100" si="15">F70-M70</f>
        <v>0</v>
      </c>
      <c r="O70" s="16" t="str">
        <f t="shared" ref="O70:O100" si="16">IF(N70&lt;0,"Nmax limit exceeded", "Nmax OK")</f>
        <v>Nmax OK</v>
      </c>
      <c r="P70" s="7"/>
    </row>
    <row r="71" spans="1:16" x14ac:dyDescent="0.35">
      <c r="A71" s="31"/>
      <c r="B71" s="7"/>
      <c r="C71" s="7"/>
      <c r="D71" s="7" t="s">
        <v>119</v>
      </c>
      <c r="E71" s="13">
        <f t="shared" si="8"/>
        <v>0</v>
      </c>
      <c r="F71" s="14">
        <f t="shared" si="10"/>
        <v>0</v>
      </c>
      <c r="G71" s="7" t="s">
        <v>119</v>
      </c>
      <c r="H71" s="7"/>
      <c r="I71" s="13">
        <f t="shared" si="11"/>
        <v>0</v>
      </c>
      <c r="J71" s="15">
        <f t="shared" si="12"/>
        <v>0</v>
      </c>
      <c r="K71" s="13">
        <f t="shared" si="13"/>
        <v>0</v>
      </c>
      <c r="L71" s="7"/>
      <c r="M71" s="13">
        <f t="shared" si="14"/>
        <v>0</v>
      </c>
      <c r="N71" s="13">
        <f t="shared" si="15"/>
        <v>0</v>
      </c>
      <c r="O71" s="16" t="str">
        <f t="shared" si="16"/>
        <v>Nmax OK</v>
      </c>
      <c r="P71" s="7"/>
    </row>
    <row r="72" spans="1:16" x14ac:dyDescent="0.35">
      <c r="A72" s="31"/>
      <c r="B72" s="7"/>
      <c r="C72" s="7"/>
      <c r="D72" s="7" t="s">
        <v>119</v>
      </c>
      <c r="E72" s="13">
        <f t="shared" ref="E72:E100" si="17">VLOOKUP(D72,$T$5:$U$35,2,FALSE)</f>
        <v>0</v>
      </c>
      <c r="F72" s="14">
        <f t="shared" si="10"/>
        <v>0</v>
      </c>
      <c r="G72" s="7" t="s">
        <v>119</v>
      </c>
      <c r="H72" s="7"/>
      <c r="I72" s="13">
        <f t="shared" si="11"/>
        <v>0</v>
      </c>
      <c r="J72" s="15">
        <f t="shared" si="12"/>
        <v>0</v>
      </c>
      <c r="K72" s="13">
        <f t="shared" si="13"/>
        <v>0</v>
      </c>
      <c r="L72" s="7"/>
      <c r="M72" s="13">
        <f t="shared" si="14"/>
        <v>0</v>
      </c>
      <c r="N72" s="13">
        <f t="shared" si="15"/>
        <v>0</v>
      </c>
      <c r="O72" s="16" t="str">
        <f t="shared" si="16"/>
        <v>Nmax OK</v>
      </c>
      <c r="P72" s="7"/>
    </row>
    <row r="73" spans="1:16" x14ac:dyDescent="0.35">
      <c r="A73" s="31"/>
      <c r="B73" s="7"/>
      <c r="C73" s="7"/>
      <c r="D73" s="7" t="s">
        <v>119</v>
      </c>
      <c r="E73" s="13">
        <f t="shared" si="17"/>
        <v>0</v>
      </c>
      <c r="F73" s="14">
        <f t="shared" si="10"/>
        <v>0</v>
      </c>
      <c r="G73" s="7" t="s">
        <v>119</v>
      </c>
      <c r="H73" s="7"/>
      <c r="I73" s="13">
        <f t="shared" si="11"/>
        <v>0</v>
      </c>
      <c r="J73" s="15">
        <f t="shared" si="12"/>
        <v>0</v>
      </c>
      <c r="K73" s="13">
        <f t="shared" si="13"/>
        <v>0</v>
      </c>
      <c r="L73" s="7"/>
      <c r="M73" s="13">
        <f t="shared" si="14"/>
        <v>0</v>
      </c>
      <c r="N73" s="13">
        <f t="shared" si="15"/>
        <v>0</v>
      </c>
      <c r="O73" s="16" t="str">
        <f t="shared" si="16"/>
        <v>Nmax OK</v>
      </c>
      <c r="P73" s="7"/>
    </row>
    <row r="74" spans="1:16" x14ac:dyDescent="0.35">
      <c r="A74" s="31"/>
      <c r="B74" s="7"/>
      <c r="C74" s="7"/>
      <c r="D74" s="7" t="s">
        <v>119</v>
      </c>
      <c r="E74" s="13">
        <f t="shared" si="17"/>
        <v>0</v>
      </c>
      <c r="F74" s="14">
        <f t="shared" si="10"/>
        <v>0</v>
      </c>
      <c r="G74" s="7" t="s">
        <v>119</v>
      </c>
      <c r="H74" s="7"/>
      <c r="I74" s="13">
        <f t="shared" si="11"/>
        <v>0</v>
      </c>
      <c r="J74" s="15">
        <f t="shared" si="12"/>
        <v>0</v>
      </c>
      <c r="K74" s="13">
        <f t="shared" si="13"/>
        <v>0</v>
      </c>
      <c r="L74" s="7"/>
      <c r="M74" s="13">
        <f t="shared" si="14"/>
        <v>0</v>
      </c>
      <c r="N74" s="13">
        <f t="shared" si="15"/>
        <v>0</v>
      </c>
      <c r="O74" s="16" t="str">
        <f t="shared" si="16"/>
        <v>Nmax OK</v>
      </c>
      <c r="P74" s="7"/>
    </row>
    <row r="75" spans="1:16" x14ac:dyDescent="0.35">
      <c r="A75" s="31"/>
      <c r="B75" s="7"/>
      <c r="C75" s="7"/>
      <c r="D75" s="7" t="s">
        <v>119</v>
      </c>
      <c r="E75" s="13">
        <f t="shared" si="17"/>
        <v>0</v>
      </c>
      <c r="F75" s="14">
        <f t="shared" si="10"/>
        <v>0</v>
      </c>
      <c r="G75" s="7" t="s">
        <v>119</v>
      </c>
      <c r="H75" s="7"/>
      <c r="I75" s="13">
        <f t="shared" si="11"/>
        <v>0</v>
      </c>
      <c r="J75" s="15">
        <f t="shared" si="12"/>
        <v>0</v>
      </c>
      <c r="K75" s="13">
        <f t="shared" si="13"/>
        <v>0</v>
      </c>
      <c r="L75" s="7"/>
      <c r="M75" s="13">
        <f t="shared" si="14"/>
        <v>0</v>
      </c>
      <c r="N75" s="13">
        <f t="shared" si="15"/>
        <v>0</v>
      </c>
      <c r="O75" s="16" t="str">
        <f t="shared" si="16"/>
        <v>Nmax OK</v>
      </c>
      <c r="P75" s="7"/>
    </row>
    <row r="76" spans="1:16" x14ac:dyDescent="0.35">
      <c r="A76" s="31"/>
      <c r="B76" s="7"/>
      <c r="C76" s="7"/>
      <c r="D76" s="7" t="s">
        <v>119</v>
      </c>
      <c r="E76" s="13">
        <f t="shared" si="17"/>
        <v>0</v>
      </c>
      <c r="F76" s="14">
        <f t="shared" si="10"/>
        <v>0</v>
      </c>
      <c r="G76" s="7" t="s">
        <v>119</v>
      </c>
      <c r="H76" s="7"/>
      <c r="I76" s="13">
        <f t="shared" si="11"/>
        <v>0</v>
      </c>
      <c r="J76" s="15">
        <f t="shared" si="12"/>
        <v>0</v>
      </c>
      <c r="K76" s="13">
        <f t="shared" si="13"/>
        <v>0</v>
      </c>
      <c r="L76" s="7"/>
      <c r="M76" s="13">
        <f t="shared" si="14"/>
        <v>0</v>
      </c>
      <c r="N76" s="13">
        <f t="shared" si="15"/>
        <v>0</v>
      </c>
      <c r="O76" s="16" t="str">
        <f t="shared" si="16"/>
        <v>Nmax OK</v>
      </c>
      <c r="P76" s="7"/>
    </row>
    <row r="77" spans="1:16" x14ac:dyDescent="0.35">
      <c r="A77" s="31"/>
      <c r="B77" s="7"/>
      <c r="C77" s="7"/>
      <c r="D77" s="7" t="s">
        <v>119</v>
      </c>
      <c r="E77" s="13">
        <f t="shared" si="17"/>
        <v>0</v>
      </c>
      <c r="F77" s="14">
        <f t="shared" si="10"/>
        <v>0</v>
      </c>
      <c r="G77" s="7" t="s">
        <v>119</v>
      </c>
      <c r="H77" s="7"/>
      <c r="I77" s="13">
        <f t="shared" si="11"/>
        <v>0</v>
      </c>
      <c r="J77" s="15">
        <f t="shared" si="12"/>
        <v>0</v>
      </c>
      <c r="K77" s="13">
        <f t="shared" si="13"/>
        <v>0</v>
      </c>
      <c r="L77" s="7"/>
      <c r="M77" s="13">
        <f t="shared" si="14"/>
        <v>0</v>
      </c>
      <c r="N77" s="13">
        <f t="shared" si="15"/>
        <v>0</v>
      </c>
      <c r="O77" s="16" t="str">
        <f t="shared" si="16"/>
        <v>Nmax OK</v>
      </c>
      <c r="P77" s="7"/>
    </row>
    <row r="78" spans="1:16" x14ac:dyDescent="0.35">
      <c r="A78" s="31"/>
      <c r="B78" s="7"/>
      <c r="C78" s="7"/>
      <c r="D78" s="7" t="s">
        <v>119</v>
      </c>
      <c r="E78" s="13">
        <f t="shared" si="17"/>
        <v>0</v>
      </c>
      <c r="F78" s="14">
        <f t="shared" si="10"/>
        <v>0</v>
      </c>
      <c r="G78" s="7" t="s">
        <v>119</v>
      </c>
      <c r="H78" s="7"/>
      <c r="I78" s="13">
        <f t="shared" si="11"/>
        <v>0</v>
      </c>
      <c r="J78" s="15">
        <f t="shared" si="12"/>
        <v>0</v>
      </c>
      <c r="K78" s="13">
        <f t="shared" si="13"/>
        <v>0</v>
      </c>
      <c r="L78" s="7"/>
      <c r="M78" s="13">
        <f t="shared" si="14"/>
        <v>0</v>
      </c>
      <c r="N78" s="13">
        <f t="shared" si="15"/>
        <v>0</v>
      </c>
      <c r="O78" s="16" t="str">
        <f t="shared" si="16"/>
        <v>Nmax OK</v>
      </c>
      <c r="P78" s="7"/>
    </row>
    <row r="79" spans="1:16" x14ac:dyDescent="0.35">
      <c r="A79" s="31"/>
      <c r="B79" s="7"/>
      <c r="C79" s="7"/>
      <c r="D79" s="7" t="s">
        <v>119</v>
      </c>
      <c r="E79" s="13">
        <f t="shared" si="17"/>
        <v>0</v>
      </c>
      <c r="F79" s="14">
        <f t="shared" si="10"/>
        <v>0</v>
      </c>
      <c r="G79" s="7" t="s">
        <v>119</v>
      </c>
      <c r="H79" s="7"/>
      <c r="I79" s="13">
        <f t="shared" si="11"/>
        <v>0</v>
      </c>
      <c r="J79" s="15">
        <f t="shared" si="12"/>
        <v>0</v>
      </c>
      <c r="K79" s="13">
        <f t="shared" si="13"/>
        <v>0</v>
      </c>
      <c r="L79" s="7"/>
      <c r="M79" s="13">
        <f t="shared" si="14"/>
        <v>0</v>
      </c>
      <c r="N79" s="13">
        <f t="shared" si="15"/>
        <v>0</v>
      </c>
      <c r="O79" s="16" t="str">
        <f t="shared" si="16"/>
        <v>Nmax OK</v>
      </c>
      <c r="P79" s="7"/>
    </row>
    <row r="80" spans="1:16" x14ac:dyDescent="0.35">
      <c r="A80" s="31"/>
      <c r="B80" s="7"/>
      <c r="C80" s="7"/>
      <c r="D80" s="7" t="s">
        <v>119</v>
      </c>
      <c r="E80" s="13">
        <f t="shared" si="17"/>
        <v>0</v>
      </c>
      <c r="F80" s="14">
        <f t="shared" si="10"/>
        <v>0</v>
      </c>
      <c r="G80" s="7" t="s">
        <v>119</v>
      </c>
      <c r="H80" s="7"/>
      <c r="I80" s="13">
        <f t="shared" si="11"/>
        <v>0</v>
      </c>
      <c r="J80" s="15">
        <f t="shared" si="12"/>
        <v>0</v>
      </c>
      <c r="K80" s="13">
        <f t="shared" si="13"/>
        <v>0</v>
      </c>
      <c r="L80" s="7"/>
      <c r="M80" s="13">
        <f t="shared" si="14"/>
        <v>0</v>
      </c>
      <c r="N80" s="13">
        <f t="shared" si="15"/>
        <v>0</v>
      </c>
      <c r="O80" s="16" t="str">
        <f t="shared" si="16"/>
        <v>Nmax OK</v>
      </c>
      <c r="P80" s="7"/>
    </row>
    <row r="81" spans="1:16" x14ac:dyDescent="0.35">
      <c r="A81" s="31"/>
      <c r="B81" s="7"/>
      <c r="C81" s="7"/>
      <c r="D81" s="7" t="s">
        <v>119</v>
      </c>
      <c r="E81" s="13">
        <f t="shared" si="17"/>
        <v>0</v>
      </c>
      <c r="F81" s="14">
        <f t="shared" si="10"/>
        <v>0</v>
      </c>
      <c r="G81" s="7" t="s">
        <v>119</v>
      </c>
      <c r="H81" s="7"/>
      <c r="I81" s="13">
        <f t="shared" si="11"/>
        <v>0</v>
      </c>
      <c r="J81" s="15">
        <f t="shared" si="12"/>
        <v>0</v>
      </c>
      <c r="K81" s="13">
        <f t="shared" si="13"/>
        <v>0</v>
      </c>
      <c r="L81" s="7"/>
      <c r="M81" s="13">
        <f t="shared" si="14"/>
        <v>0</v>
      </c>
      <c r="N81" s="13">
        <f t="shared" si="15"/>
        <v>0</v>
      </c>
      <c r="O81" s="16" t="str">
        <f t="shared" si="16"/>
        <v>Nmax OK</v>
      </c>
      <c r="P81" s="7"/>
    </row>
    <row r="82" spans="1:16" x14ac:dyDescent="0.35">
      <c r="A82" s="31"/>
      <c r="B82" s="7"/>
      <c r="C82" s="7"/>
      <c r="D82" s="7" t="s">
        <v>119</v>
      </c>
      <c r="E82" s="13">
        <f t="shared" si="17"/>
        <v>0</v>
      </c>
      <c r="F82" s="14">
        <f t="shared" si="10"/>
        <v>0</v>
      </c>
      <c r="G82" s="7" t="s">
        <v>119</v>
      </c>
      <c r="H82" s="7"/>
      <c r="I82" s="13">
        <f t="shared" si="11"/>
        <v>0</v>
      </c>
      <c r="J82" s="15">
        <f t="shared" si="12"/>
        <v>0</v>
      </c>
      <c r="K82" s="13">
        <f t="shared" si="13"/>
        <v>0</v>
      </c>
      <c r="L82" s="7"/>
      <c r="M82" s="13">
        <f t="shared" si="14"/>
        <v>0</v>
      </c>
      <c r="N82" s="13">
        <f t="shared" si="15"/>
        <v>0</v>
      </c>
      <c r="O82" s="16" t="str">
        <f t="shared" si="16"/>
        <v>Nmax OK</v>
      </c>
      <c r="P82" s="7"/>
    </row>
    <row r="83" spans="1:16" x14ac:dyDescent="0.35">
      <c r="A83" s="31"/>
      <c r="B83" s="7"/>
      <c r="C83" s="7"/>
      <c r="D83" s="7" t="s">
        <v>119</v>
      </c>
      <c r="E83" s="13">
        <f t="shared" si="17"/>
        <v>0</v>
      </c>
      <c r="F83" s="14">
        <f t="shared" si="10"/>
        <v>0</v>
      </c>
      <c r="G83" s="7" t="s">
        <v>119</v>
      </c>
      <c r="H83" s="7"/>
      <c r="I83" s="13">
        <f t="shared" si="11"/>
        <v>0</v>
      </c>
      <c r="J83" s="15">
        <f t="shared" si="12"/>
        <v>0</v>
      </c>
      <c r="K83" s="13">
        <f t="shared" si="13"/>
        <v>0</v>
      </c>
      <c r="L83" s="7"/>
      <c r="M83" s="13">
        <f t="shared" si="14"/>
        <v>0</v>
      </c>
      <c r="N83" s="13">
        <f t="shared" si="15"/>
        <v>0</v>
      </c>
      <c r="O83" s="16" t="str">
        <f t="shared" si="16"/>
        <v>Nmax OK</v>
      </c>
      <c r="P83" s="7"/>
    </row>
    <row r="84" spans="1:16" x14ac:dyDescent="0.35">
      <c r="A84" s="31"/>
      <c r="B84" s="7"/>
      <c r="C84" s="7"/>
      <c r="D84" s="7" t="s">
        <v>119</v>
      </c>
      <c r="E84" s="13">
        <f t="shared" si="17"/>
        <v>0</v>
      </c>
      <c r="F84" s="14">
        <f t="shared" si="10"/>
        <v>0</v>
      </c>
      <c r="G84" s="7" t="s">
        <v>119</v>
      </c>
      <c r="H84" s="7"/>
      <c r="I84" s="13">
        <f t="shared" si="11"/>
        <v>0</v>
      </c>
      <c r="J84" s="15">
        <f t="shared" si="12"/>
        <v>0</v>
      </c>
      <c r="K84" s="13">
        <f t="shared" si="13"/>
        <v>0</v>
      </c>
      <c r="L84" s="7"/>
      <c r="M84" s="13">
        <f t="shared" si="14"/>
        <v>0</v>
      </c>
      <c r="N84" s="13">
        <f t="shared" si="15"/>
        <v>0</v>
      </c>
      <c r="O84" s="16" t="str">
        <f t="shared" si="16"/>
        <v>Nmax OK</v>
      </c>
      <c r="P84" s="7"/>
    </row>
    <row r="85" spans="1:16" x14ac:dyDescent="0.35">
      <c r="A85" s="31"/>
      <c r="B85" s="7"/>
      <c r="C85" s="7"/>
      <c r="D85" s="7" t="s">
        <v>119</v>
      </c>
      <c r="E85" s="13">
        <f t="shared" si="17"/>
        <v>0</v>
      </c>
      <c r="F85" s="14">
        <f t="shared" si="10"/>
        <v>0</v>
      </c>
      <c r="G85" s="7" t="s">
        <v>119</v>
      </c>
      <c r="H85" s="7"/>
      <c r="I85" s="13">
        <f t="shared" si="11"/>
        <v>0</v>
      </c>
      <c r="J85" s="15">
        <f t="shared" si="12"/>
        <v>0</v>
      </c>
      <c r="K85" s="13">
        <f t="shared" si="13"/>
        <v>0</v>
      </c>
      <c r="L85" s="7"/>
      <c r="M85" s="13">
        <f t="shared" si="14"/>
        <v>0</v>
      </c>
      <c r="N85" s="13">
        <f t="shared" si="15"/>
        <v>0</v>
      </c>
      <c r="O85" s="16" t="str">
        <f t="shared" si="16"/>
        <v>Nmax OK</v>
      </c>
      <c r="P85" s="7"/>
    </row>
    <row r="86" spans="1:16" x14ac:dyDescent="0.35">
      <c r="A86" s="31"/>
      <c r="B86" s="7"/>
      <c r="C86" s="7"/>
      <c r="D86" s="7" t="s">
        <v>119</v>
      </c>
      <c r="E86" s="13">
        <f t="shared" si="17"/>
        <v>0</v>
      </c>
      <c r="F86" s="14">
        <f t="shared" si="10"/>
        <v>0</v>
      </c>
      <c r="G86" s="7" t="s">
        <v>119</v>
      </c>
      <c r="H86" s="7"/>
      <c r="I86" s="13">
        <f t="shared" si="11"/>
        <v>0</v>
      </c>
      <c r="J86" s="15">
        <f t="shared" si="12"/>
        <v>0</v>
      </c>
      <c r="K86" s="13">
        <f t="shared" si="13"/>
        <v>0</v>
      </c>
      <c r="L86" s="7"/>
      <c r="M86" s="13">
        <f t="shared" si="14"/>
        <v>0</v>
      </c>
      <c r="N86" s="13">
        <f t="shared" si="15"/>
        <v>0</v>
      </c>
      <c r="O86" s="16" t="str">
        <f t="shared" si="16"/>
        <v>Nmax OK</v>
      </c>
      <c r="P86" s="7"/>
    </row>
    <row r="87" spans="1:16" x14ac:dyDescent="0.35">
      <c r="A87" s="31"/>
      <c r="B87" s="7"/>
      <c r="C87" s="7"/>
      <c r="D87" s="7" t="s">
        <v>119</v>
      </c>
      <c r="E87" s="13">
        <f t="shared" si="17"/>
        <v>0</v>
      </c>
      <c r="F87" s="14">
        <f t="shared" si="10"/>
        <v>0</v>
      </c>
      <c r="G87" s="7" t="s">
        <v>119</v>
      </c>
      <c r="H87" s="7"/>
      <c r="I87" s="13">
        <f t="shared" si="11"/>
        <v>0</v>
      </c>
      <c r="J87" s="15">
        <f t="shared" si="12"/>
        <v>0</v>
      </c>
      <c r="K87" s="13">
        <f t="shared" si="13"/>
        <v>0</v>
      </c>
      <c r="L87" s="7"/>
      <c r="M87" s="13">
        <f t="shared" si="14"/>
        <v>0</v>
      </c>
      <c r="N87" s="13">
        <f t="shared" si="15"/>
        <v>0</v>
      </c>
      <c r="O87" s="16" t="str">
        <f t="shared" si="16"/>
        <v>Nmax OK</v>
      </c>
      <c r="P87" s="7"/>
    </row>
    <row r="88" spans="1:16" x14ac:dyDescent="0.35">
      <c r="A88" s="31"/>
      <c r="B88" s="7"/>
      <c r="C88" s="7"/>
      <c r="D88" s="7" t="s">
        <v>119</v>
      </c>
      <c r="E88" s="13">
        <f t="shared" si="17"/>
        <v>0</v>
      </c>
      <c r="F88" s="14">
        <f t="shared" si="10"/>
        <v>0</v>
      </c>
      <c r="G88" s="7" t="s">
        <v>119</v>
      </c>
      <c r="H88" s="7"/>
      <c r="I88" s="13">
        <f t="shared" si="11"/>
        <v>0</v>
      </c>
      <c r="J88" s="15">
        <f t="shared" si="12"/>
        <v>0</v>
      </c>
      <c r="K88" s="13">
        <f t="shared" si="13"/>
        <v>0</v>
      </c>
      <c r="L88" s="7"/>
      <c r="M88" s="13">
        <f t="shared" si="14"/>
        <v>0</v>
      </c>
      <c r="N88" s="13">
        <f t="shared" si="15"/>
        <v>0</v>
      </c>
      <c r="O88" s="16" t="str">
        <f t="shared" si="16"/>
        <v>Nmax OK</v>
      </c>
      <c r="P88" s="7"/>
    </row>
    <row r="89" spans="1:16" x14ac:dyDescent="0.35">
      <c r="A89" s="31"/>
      <c r="B89" s="7"/>
      <c r="C89" s="7"/>
      <c r="D89" s="7" t="s">
        <v>119</v>
      </c>
      <c r="E89" s="13">
        <f t="shared" si="17"/>
        <v>0</v>
      </c>
      <c r="F89" s="14">
        <f t="shared" si="10"/>
        <v>0</v>
      </c>
      <c r="G89" s="7" t="s">
        <v>119</v>
      </c>
      <c r="H89" s="7"/>
      <c r="I89" s="13">
        <f t="shared" si="11"/>
        <v>0</v>
      </c>
      <c r="J89" s="15">
        <f t="shared" si="12"/>
        <v>0</v>
      </c>
      <c r="K89" s="13">
        <f t="shared" si="13"/>
        <v>0</v>
      </c>
      <c r="L89" s="7"/>
      <c r="M89" s="13">
        <f t="shared" si="14"/>
        <v>0</v>
      </c>
      <c r="N89" s="13">
        <f t="shared" si="15"/>
        <v>0</v>
      </c>
      <c r="O89" s="16" t="str">
        <f t="shared" si="16"/>
        <v>Nmax OK</v>
      </c>
      <c r="P89" s="7"/>
    </row>
    <row r="90" spans="1:16" x14ac:dyDescent="0.35">
      <c r="A90" s="31"/>
      <c r="B90" s="7"/>
      <c r="C90" s="7"/>
      <c r="D90" s="7" t="s">
        <v>119</v>
      </c>
      <c r="E90" s="13">
        <f t="shared" si="17"/>
        <v>0</v>
      </c>
      <c r="F90" s="14">
        <f t="shared" si="10"/>
        <v>0</v>
      </c>
      <c r="G90" s="7" t="s">
        <v>119</v>
      </c>
      <c r="H90" s="7"/>
      <c r="I90" s="13">
        <f t="shared" si="11"/>
        <v>0</v>
      </c>
      <c r="J90" s="15">
        <f t="shared" si="12"/>
        <v>0</v>
      </c>
      <c r="K90" s="13">
        <f t="shared" si="13"/>
        <v>0</v>
      </c>
      <c r="L90" s="7"/>
      <c r="M90" s="13">
        <f t="shared" si="14"/>
        <v>0</v>
      </c>
      <c r="N90" s="13">
        <f t="shared" si="15"/>
        <v>0</v>
      </c>
      <c r="O90" s="16" t="str">
        <f t="shared" si="16"/>
        <v>Nmax OK</v>
      </c>
      <c r="P90" s="7"/>
    </row>
    <row r="91" spans="1:16" x14ac:dyDescent="0.35">
      <c r="A91" s="31"/>
      <c r="B91" s="7"/>
      <c r="C91" s="7"/>
      <c r="D91" s="7" t="s">
        <v>119</v>
      </c>
      <c r="E91" s="13">
        <f t="shared" si="17"/>
        <v>0</v>
      </c>
      <c r="F91" s="14">
        <f t="shared" si="10"/>
        <v>0</v>
      </c>
      <c r="G91" s="7" t="s">
        <v>119</v>
      </c>
      <c r="H91" s="7"/>
      <c r="I91" s="13">
        <f t="shared" si="11"/>
        <v>0</v>
      </c>
      <c r="J91" s="15">
        <f t="shared" si="12"/>
        <v>0</v>
      </c>
      <c r="K91" s="13">
        <f t="shared" si="13"/>
        <v>0</v>
      </c>
      <c r="L91" s="7"/>
      <c r="M91" s="13">
        <f t="shared" si="14"/>
        <v>0</v>
      </c>
      <c r="N91" s="13">
        <f t="shared" si="15"/>
        <v>0</v>
      </c>
      <c r="O91" s="16" t="str">
        <f t="shared" si="16"/>
        <v>Nmax OK</v>
      </c>
      <c r="P91" s="7"/>
    </row>
    <row r="92" spans="1:16" x14ac:dyDescent="0.35">
      <c r="A92" s="31"/>
      <c r="B92" s="7"/>
      <c r="C92" s="7"/>
      <c r="D92" s="7" t="s">
        <v>119</v>
      </c>
      <c r="E92" s="13">
        <f t="shared" si="17"/>
        <v>0</v>
      </c>
      <c r="F92" s="14">
        <f t="shared" si="10"/>
        <v>0</v>
      </c>
      <c r="G92" s="7" t="s">
        <v>119</v>
      </c>
      <c r="H92" s="7"/>
      <c r="I92" s="13">
        <f t="shared" si="11"/>
        <v>0</v>
      </c>
      <c r="J92" s="15">
        <f t="shared" si="12"/>
        <v>0</v>
      </c>
      <c r="K92" s="13">
        <f t="shared" si="13"/>
        <v>0</v>
      </c>
      <c r="L92" s="7"/>
      <c r="M92" s="13">
        <f t="shared" si="14"/>
        <v>0</v>
      </c>
      <c r="N92" s="13">
        <f t="shared" si="15"/>
        <v>0</v>
      </c>
      <c r="O92" s="16" t="str">
        <f t="shared" si="16"/>
        <v>Nmax OK</v>
      </c>
      <c r="P92" s="7"/>
    </row>
    <row r="93" spans="1:16" x14ac:dyDescent="0.35">
      <c r="A93" s="31"/>
      <c r="B93" s="7"/>
      <c r="C93" s="7"/>
      <c r="D93" s="7" t="s">
        <v>119</v>
      </c>
      <c r="E93" s="13">
        <f t="shared" si="17"/>
        <v>0</v>
      </c>
      <c r="F93" s="14">
        <f t="shared" si="10"/>
        <v>0</v>
      </c>
      <c r="G93" s="7" t="s">
        <v>119</v>
      </c>
      <c r="H93" s="7"/>
      <c r="I93" s="13">
        <f t="shared" si="11"/>
        <v>0</v>
      </c>
      <c r="J93" s="15">
        <f t="shared" si="12"/>
        <v>0</v>
      </c>
      <c r="K93" s="13">
        <f t="shared" si="13"/>
        <v>0</v>
      </c>
      <c r="L93" s="7"/>
      <c r="M93" s="13">
        <f t="shared" si="14"/>
        <v>0</v>
      </c>
      <c r="N93" s="13">
        <f t="shared" si="15"/>
        <v>0</v>
      </c>
      <c r="O93" s="16" t="str">
        <f t="shared" si="16"/>
        <v>Nmax OK</v>
      </c>
      <c r="P93" s="7"/>
    </row>
    <row r="94" spans="1:16" x14ac:dyDescent="0.35">
      <c r="A94" s="31"/>
      <c r="B94" s="7"/>
      <c r="C94" s="7"/>
      <c r="D94" s="7" t="s">
        <v>119</v>
      </c>
      <c r="E94" s="13">
        <f t="shared" si="17"/>
        <v>0</v>
      </c>
      <c r="F94" s="14">
        <f t="shared" si="10"/>
        <v>0</v>
      </c>
      <c r="G94" s="7" t="s">
        <v>119</v>
      </c>
      <c r="H94" s="7"/>
      <c r="I94" s="13">
        <f t="shared" si="11"/>
        <v>0</v>
      </c>
      <c r="J94" s="15">
        <f t="shared" si="12"/>
        <v>0</v>
      </c>
      <c r="K94" s="13">
        <f t="shared" si="13"/>
        <v>0</v>
      </c>
      <c r="L94" s="7"/>
      <c r="M94" s="13">
        <f t="shared" si="14"/>
        <v>0</v>
      </c>
      <c r="N94" s="13">
        <f t="shared" si="15"/>
        <v>0</v>
      </c>
      <c r="O94" s="16" t="str">
        <f t="shared" si="16"/>
        <v>Nmax OK</v>
      </c>
      <c r="P94" s="7"/>
    </row>
    <row r="95" spans="1:16" x14ac:dyDescent="0.35">
      <c r="A95" s="31"/>
      <c r="B95" s="7"/>
      <c r="C95" s="7"/>
      <c r="D95" s="7" t="s">
        <v>119</v>
      </c>
      <c r="E95" s="13">
        <f t="shared" si="17"/>
        <v>0</v>
      </c>
      <c r="F95" s="14">
        <f t="shared" si="10"/>
        <v>0</v>
      </c>
      <c r="G95" s="7" t="s">
        <v>119</v>
      </c>
      <c r="H95" s="7"/>
      <c r="I95" s="13">
        <f t="shared" si="11"/>
        <v>0</v>
      </c>
      <c r="J95" s="15">
        <f t="shared" si="12"/>
        <v>0</v>
      </c>
      <c r="K95" s="13">
        <f t="shared" si="13"/>
        <v>0</v>
      </c>
      <c r="L95" s="7"/>
      <c r="M95" s="13">
        <f t="shared" si="14"/>
        <v>0</v>
      </c>
      <c r="N95" s="13">
        <f t="shared" si="15"/>
        <v>0</v>
      </c>
      <c r="O95" s="16" t="str">
        <f t="shared" si="16"/>
        <v>Nmax OK</v>
      </c>
      <c r="P95" s="7"/>
    </row>
    <row r="96" spans="1:16" x14ac:dyDescent="0.35">
      <c r="A96" s="31"/>
      <c r="B96" s="7"/>
      <c r="C96" s="7"/>
      <c r="D96" s="7" t="s">
        <v>119</v>
      </c>
      <c r="E96" s="13">
        <f t="shared" si="17"/>
        <v>0</v>
      </c>
      <c r="F96" s="14">
        <f t="shared" si="10"/>
        <v>0</v>
      </c>
      <c r="G96" s="7" t="s">
        <v>119</v>
      </c>
      <c r="H96" s="7"/>
      <c r="I96" s="13">
        <f t="shared" si="11"/>
        <v>0</v>
      </c>
      <c r="J96" s="15">
        <f t="shared" si="12"/>
        <v>0</v>
      </c>
      <c r="K96" s="13">
        <f t="shared" si="13"/>
        <v>0</v>
      </c>
      <c r="L96" s="7"/>
      <c r="M96" s="13">
        <f t="shared" si="14"/>
        <v>0</v>
      </c>
      <c r="N96" s="13">
        <f t="shared" si="15"/>
        <v>0</v>
      </c>
      <c r="O96" s="16" t="str">
        <f t="shared" si="16"/>
        <v>Nmax OK</v>
      </c>
      <c r="P96" s="7"/>
    </row>
    <row r="97" spans="1:16" x14ac:dyDescent="0.35">
      <c r="A97" s="31"/>
      <c r="B97" s="7"/>
      <c r="C97" s="7"/>
      <c r="D97" s="7" t="s">
        <v>119</v>
      </c>
      <c r="E97" s="13">
        <f t="shared" si="17"/>
        <v>0</v>
      </c>
      <c r="F97" s="14">
        <f t="shared" si="10"/>
        <v>0</v>
      </c>
      <c r="G97" s="7" t="s">
        <v>119</v>
      </c>
      <c r="H97" s="7"/>
      <c r="I97" s="13">
        <f t="shared" si="11"/>
        <v>0</v>
      </c>
      <c r="J97" s="15">
        <f t="shared" si="12"/>
        <v>0</v>
      </c>
      <c r="K97" s="13">
        <f t="shared" si="13"/>
        <v>0</v>
      </c>
      <c r="L97" s="7"/>
      <c r="M97" s="13">
        <f t="shared" si="14"/>
        <v>0</v>
      </c>
      <c r="N97" s="13">
        <f t="shared" si="15"/>
        <v>0</v>
      </c>
      <c r="O97" s="16" t="str">
        <f t="shared" si="16"/>
        <v>Nmax OK</v>
      </c>
      <c r="P97" s="7"/>
    </row>
    <row r="98" spans="1:16" x14ac:dyDescent="0.35">
      <c r="A98" s="31"/>
      <c r="B98" s="7"/>
      <c r="C98" s="7"/>
      <c r="D98" s="7" t="s">
        <v>119</v>
      </c>
      <c r="E98" s="13">
        <f t="shared" si="17"/>
        <v>0</v>
      </c>
      <c r="F98" s="14">
        <f t="shared" si="10"/>
        <v>0</v>
      </c>
      <c r="G98" s="7" t="s">
        <v>119</v>
      </c>
      <c r="H98" s="7"/>
      <c r="I98" s="13">
        <f t="shared" si="11"/>
        <v>0</v>
      </c>
      <c r="J98" s="15">
        <f t="shared" si="12"/>
        <v>0</v>
      </c>
      <c r="K98" s="13">
        <f t="shared" si="13"/>
        <v>0</v>
      </c>
      <c r="L98" s="7"/>
      <c r="M98" s="13">
        <f t="shared" si="14"/>
        <v>0</v>
      </c>
      <c r="N98" s="13">
        <f t="shared" si="15"/>
        <v>0</v>
      </c>
      <c r="O98" s="16" t="str">
        <f t="shared" si="16"/>
        <v>Nmax OK</v>
      </c>
      <c r="P98" s="7"/>
    </row>
    <row r="99" spans="1:16" x14ac:dyDescent="0.35">
      <c r="A99" s="31"/>
      <c r="B99" s="7"/>
      <c r="C99" s="7"/>
      <c r="D99" s="7" t="s">
        <v>119</v>
      </c>
      <c r="E99" s="13">
        <f t="shared" si="17"/>
        <v>0</v>
      </c>
      <c r="F99" s="14">
        <f t="shared" si="10"/>
        <v>0</v>
      </c>
      <c r="G99" s="7" t="s">
        <v>119</v>
      </c>
      <c r="H99" s="7"/>
      <c r="I99" s="13">
        <f t="shared" si="11"/>
        <v>0</v>
      </c>
      <c r="J99" s="15">
        <f t="shared" si="12"/>
        <v>0</v>
      </c>
      <c r="K99" s="13">
        <f t="shared" si="13"/>
        <v>0</v>
      </c>
      <c r="L99" s="7"/>
      <c r="M99" s="13">
        <f t="shared" si="14"/>
        <v>0</v>
      </c>
      <c r="N99" s="13">
        <f t="shared" si="15"/>
        <v>0</v>
      </c>
      <c r="O99" s="16" t="str">
        <f t="shared" si="16"/>
        <v>Nmax OK</v>
      </c>
      <c r="P99" s="7"/>
    </row>
    <row r="100" spans="1:16" x14ac:dyDescent="0.35">
      <c r="A100" s="31"/>
      <c r="B100" s="7"/>
      <c r="C100" s="7"/>
      <c r="D100" s="7" t="s">
        <v>119</v>
      </c>
      <c r="E100" s="13">
        <f t="shared" si="17"/>
        <v>0</v>
      </c>
      <c r="F100" s="14">
        <f t="shared" si="10"/>
        <v>0</v>
      </c>
      <c r="G100" s="7" t="s">
        <v>119</v>
      </c>
      <c r="H100" s="7"/>
      <c r="I100" s="13">
        <f t="shared" si="11"/>
        <v>0</v>
      </c>
      <c r="J100" s="15">
        <f t="shared" si="12"/>
        <v>0</v>
      </c>
      <c r="K100" s="13">
        <f t="shared" si="13"/>
        <v>0</v>
      </c>
      <c r="L100" s="7"/>
      <c r="M100" s="13">
        <f t="shared" si="14"/>
        <v>0</v>
      </c>
      <c r="N100" s="13">
        <f t="shared" si="15"/>
        <v>0</v>
      </c>
      <c r="O100" s="16" t="str">
        <f t="shared" si="16"/>
        <v>Nmax OK</v>
      </c>
      <c r="P100" s="7"/>
    </row>
  </sheetData>
  <sheetProtection algorithmName="SHA-512" hashValue="qxS3i+xomOl7H0665cVRXD/5mP0AXzQu1ZcSuFT1Dbl34GlgUiOikgu2w2JPlSeWNbbQCx5RNsHMwdBXclsAIw==" saltValue="lzmV0hGdxIdd93oQ029ypQ==" spinCount="100000" sheet="1" objects="1" scenarios="1" selectLockedCells="1"/>
  <mergeCells count="11">
    <mergeCell ref="P3:P4"/>
    <mergeCell ref="B3:B4"/>
    <mergeCell ref="C3:C4"/>
    <mergeCell ref="D3:D4"/>
    <mergeCell ref="F3:F4"/>
    <mergeCell ref="E3:E4"/>
    <mergeCell ref="G3:K3"/>
    <mergeCell ref="L3:L4"/>
    <mergeCell ref="M3:M4"/>
    <mergeCell ref="N3:N4"/>
    <mergeCell ref="O3:O4"/>
  </mergeCells>
  <dataValidations count="2">
    <dataValidation type="list" allowBlank="1" showInputMessage="1" showErrorMessage="1" sqref="D5:D100">
      <formula1>$T$5:$T$35</formula1>
    </dataValidation>
    <dataValidation type="list" allowBlank="1" showInputMessage="1" showErrorMessage="1" sqref="G5:G100">
      <formula1>$X$5:$X$21</formula1>
    </dataValidation>
  </dataValidations>
  <hyperlinks>
    <hyperlink ref="L1" location="Overview!A1" display="Return to Overview "/>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selection activeCell="F1" sqref="F1"/>
    </sheetView>
  </sheetViews>
  <sheetFormatPr defaultRowHeight="15.5" x14ac:dyDescent="0.35"/>
  <cols>
    <col min="1" max="1" width="3" style="21" customWidth="1"/>
    <col min="2" max="2" width="12.61328125" style="21" customWidth="1"/>
    <col min="3" max="3" width="43.23046875" style="21" customWidth="1"/>
    <col min="4" max="4" width="12.15234375" style="21" customWidth="1"/>
    <col min="5" max="5" width="14.84375" style="21" customWidth="1"/>
    <col min="6" max="6" width="14" style="21" customWidth="1"/>
    <col min="7" max="7" width="16.84375" style="21" customWidth="1"/>
    <col min="8" max="16384" width="9.23046875" style="21"/>
  </cols>
  <sheetData>
    <row r="1" spans="1:7" x14ac:dyDescent="0.35">
      <c r="A1" s="31"/>
      <c r="B1" s="119" t="s">
        <v>229</v>
      </c>
      <c r="C1" s="119"/>
      <c r="D1" s="119"/>
      <c r="E1" s="31"/>
      <c r="F1" s="10" t="s">
        <v>230</v>
      </c>
      <c r="G1" s="31"/>
    </row>
    <row r="2" spans="1:7" x14ac:dyDescent="0.35">
      <c r="A2" s="31"/>
      <c r="B2" s="33"/>
      <c r="C2" s="33"/>
      <c r="D2" s="33"/>
      <c r="E2" s="31"/>
      <c r="F2" s="32"/>
      <c r="G2" s="31"/>
    </row>
    <row r="3" spans="1:7" x14ac:dyDescent="0.35">
      <c r="A3" s="31"/>
      <c r="B3" s="34" t="s">
        <v>325</v>
      </c>
      <c r="C3" s="33"/>
      <c r="D3" s="33"/>
      <c r="E3" s="31"/>
      <c r="F3" s="32"/>
      <c r="G3" s="31"/>
    </row>
    <row r="4" spans="1:7" x14ac:dyDescent="0.35">
      <c r="A4" s="31"/>
      <c r="B4" s="31"/>
      <c r="C4" s="31"/>
      <c r="D4" s="31"/>
      <c r="E4" s="31"/>
      <c r="F4" s="31"/>
      <c r="G4" s="31"/>
    </row>
    <row r="5" spans="1:7" ht="62" x14ac:dyDescent="0.35">
      <c r="A5" s="31"/>
      <c r="B5" s="120" t="s">
        <v>0</v>
      </c>
      <c r="C5" s="120"/>
      <c r="D5" s="35" t="s">
        <v>1</v>
      </c>
      <c r="E5" s="36" t="s">
        <v>4</v>
      </c>
      <c r="F5" s="36" t="s">
        <v>2</v>
      </c>
      <c r="G5" s="36" t="s">
        <v>3</v>
      </c>
    </row>
    <row r="6" spans="1:7" x14ac:dyDescent="0.35">
      <c r="A6" s="31"/>
      <c r="B6" s="108" t="s">
        <v>322</v>
      </c>
      <c r="C6" s="109"/>
      <c r="D6" s="109"/>
      <c r="E6" s="109"/>
      <c r="F6" s="109"/>
      <c r="G6" s="110"/>
    </row>
    <row r="7" spans="1:7" x14ac:dyDescent="0.35">
      <c r="A7" s="31"/>
      <c r="B7" s="113" t="s">
        <v>5</v>
      </c>
      <c r="C7" s="113"/>
      <c r="D7" s="1"/>
      <c r="E7" s="1"/>
      <c r="F7" s="38">
        <v>7</v>
      </c>
      <c r="G7" s="38">
        <f>SUM(D7*E7*F7)</f>
        <v>0</v>
      </c>
    </row>
    <row r="8" spans="1:7" x14ac:dyDescent="0.35">
      <c r="A8" s="31"/>
      <c r="B8" s="116" t="s">
        <v>14</v>
      </c>
      <c r="C8" s="38" t="s">
        <v>12</v>
      </c>
      <c r="D8" s="1"/>
      <c r="E8" s="1"/>
      <c r="F8" s="38">
        <v>20</v>
      </c>
      <c r="G8" s="38">
        <f t="shared" ref="G8:G20" si="0">SUM(D8*E8*F8)</f>
        <v>0</v>
      </c>
    </row>
    <row r="9" spans="1:7" x14ac:dyDescent="0.35">
      <c r="A9" s="31"/>
      <c r="B9" s="116"/>
      <c r="C9" s="38" t="s">
        <v>13</v>
      </c>
      <c r="D9" s="1"/>
      <c r="E9" s="1"/>
      <c r="F9" s="38">
        <v>40</v>
      </c>
      <c r="G9" s="38">
        <f t="shared" si="0"/>
        <v>0</v>
      </c>
    </row>
    <row r="10" spans="1:7" x14ac:dyDescent="0.35">
      <c r="A10" s="31"/>
      <c r="B10" s="116" t="s">
        <v>15</v>
      </c>
      <c r="C10" s="38" t="s">
        <v>16</v>
      </c>
      <c r="D10" s="1"/>
      <c r="E10" s="1"/>
      <c r="F10" s="38">
        <v>64</v>
      </c>
      <c r="G10" s="38">
        <f t="shared" si="0"/>
        <v>0</v>
      </c>
    </row>
    <row r="11" spans="1:7" x14ac:dyDescent="0.35">
      <c r="A11" s="31"/>
      <c r="B11" s="116"/>
      <c r="C11" s="38" t="s">
        <v>17</v>
      </c>
      <c r="D11" s="1"/>
      <c r="E11" s="1"/>
      <c r="F11" s="38">
        <v>53</v>
      </c>
      <c r="G11" s="38">
        <f t="shared" si="0"/>
        <v>0</v>
      </c>
    </row>
    <row r="12" spans="1:7" x14ac:dyDescent="0.35">
      <c r="A12" s="31"/>
      <c r="B12" s="116"/>
      <c r="C12" s="38" t="s">
        <v>18</v>
      </c>
      <c r="D12" s="1"/>
      <c r="E12" s="1"/>
      <c r="F12" s="38">
        <v>42</v>
      </c>
      <c r="G12" s="38">
        <f t="shared" si="0"/>
        <v>0</v>
      </c>
    </row>
    <row r="13" spans="1:7" x14ac:dyDescent="0.35">
      <c r="A13" s="31"/>
      <c r="B13" s="117" t="s">
        <v>20</v>
      </c>
      <c r="C13" s="38" t="s">
        <v>12</v>
      </c>
      <c r="D13" s="1"/>
      <c r="E13" s="1"/>
      <c r="F13" s="38">
        <v>20</v>
      </c>
      <c r="G13" s="38">
        <f t="shared" si="0"/>
        <v>0</v>
      </c>
    </row>
    <row r="14" spans="1:7" x14ac:dyDescent="0.35">
      <c r="A14" s="31"/>
      <c r="B14" s="117"/>
      <c r="C14" s="38" t="s">
        <v>19</v>
      </c>
      <c r="D14" s="1"/>
      <c r="E14" s="1"/>
      <c r="F14" s="38">
        <v>26</v>
      </c>
      <c r="G14" s="38">
        <f t="shared" si="0"/>
        <v>0</v>
      </c>
    </row>
    <row r="15" spans="1:7" x14ac:dyDescent="0.35">
      <c r="A15" s="31"/>
      <c r="B15" s="116" t="s">
        <v>21</v>
      </c>
      <c r="C15" s="38" t="s">
        <v>22</v>
      </c>
      <c r="D15" s="1"/>
      <c r="E15" s="1"/>
      <c r="F15" s="38">
        <v>32</v>
      </c>
      <c r="G15" s="38">
        <f t="shared" si="0"/>
        <v>0</v>
      </c>
    </row>
    <row r="16" spans="1:7" x14ac:dyDescent="0.35">
      <c r="A16" s="31"/>
      <c r="B16" s="116"/>
      <c r="C16" s="38" t="s">
        <v>23</v>
      </c>
      <c r="D16" s="1"/>
      <c r="E16" s="1"/>
      <c r="F16" s="38">
        <v>32</v>
      </c>
      <c r="G16" s="38">
        <f t="shared" si="0"/>
        <v>0</v>
      </c>
    </row>
    <row r="17" spans="1:7" x14ac:dyDescent="0.35">
      <c r="A17" s="31"/>
      <c r="B17" s="116"/>
      <c r="C17" s="38" t="s">
        <v>24</v>
      </c>
      <c r="D17" s="1"/>
      <c r="E17" s="1"/>
      <c r="F17" s="38">
        <v>45</v>
      </c>
      <c r="G17" s="38">
        <f t="shared" si="0"/>
        <v>0</v>
      </c>
    </row>
    <row r="18" spans="1:7" x14ac:dyDescent="0.35">
      <c r="A18" s="31"/>
      <c r="B18" s="118" t="s">
        <v>28</v>
      </c>
      <c r="C18" s="38" t="s">
        <v>25</v>
      </c>
      <c r="D18" s="1"/>
      <c r="E18" s="1"/>
      <c r="F18" s="38">
        <v>26</v>
      </c>
      <c r="G18" s="38">
        <f t="shared" si="0"/>
        <v>0</v>
      </c>
    </row>
    <row r="19" spans="1:7" x14ac:dyDescent="0.35">
      <c r="A19" s="31"/>
      <c r="B19" s="118"/>
      <c r="C19" s="38" t="s">
        <v>26</v>
      </c>
      <c r="D19" s="1"/>
      <c r="E19" s="1"/>
      <c r="F19" s="38">
        <v>26</v>
      </c>
      <c r="G19" s="38">
        <f t="shared" si="0"/>
        <v>0</v>
      </c>
    </row>
    <row r="20" spans="1:7" x14ac:dyDescent="0.35">
      <c r="A20" s="31"/>
      <c r="B20" s="118"/>
      <c r="C20" s="38" t="s">
        <v>27</v>
      </c>
      <c r="D20" s="1"/>
      <c r="E20" s="1"/>
      <c r="F20" s="38">
        <v>26</v>
      </c>
      <c r="G20" s="38">
        <f t="shared" si="0"/>
        <v>0</v>
      </c>
    </row>
    <row r="21" spans="1:7" x14ac:dyDescent="0.35">
      <c r="A21" s="31"/>
      <c r="B21" s="121" t="s">
        <v>9</v>
      </c>
      <c r="C21" s="121"/>
      <c r="D21" s="121"/>
      <c r="E21" s="121"/>
      <c r="F21" s="40" t="s">
        <v>6</v>
      </c>
      <c r="G21" s="40">
        <f>SUM(G7:G20)</f>
        <v>0</v>
      </c>
    </row>
    <row r="22" spans="1:7" x14ac:dyDescent="0.35">
      <c r="A22" s="31"/>
      <c r="B22" s="121"/>
      <c r="C22" s="121"/>
      <c r="D22" s="121"/>
      <c r="E22" s="121"/>
      <c r="F22" s="40" t="s">
        <v>7</v>
      </c>
      <c r="G22" s="41">
        <f>SUM(G21/1000)</f>
        <v>0</v>
      </c>
    </row>
    <row r="23" spans="1:7" x14ac:dyDescent="0.35">
      <c r="A23" s="31"/>
      <c r="B23" s="122" t="s">
        <v>323</v>
      </c>
      <c r="C23" s="122"/>
      <c r="D23" s="122"/>
      <c r="E23" s="122"/>
      <c r="F23" s="122"/>
      <c r="G23" s="122"/>
    </row>
    <row r="24" spans="1:7" x14ac:dyDescent="0.35">
      <c r="A24" s="31"/>
      <c r="B24" s="42" t="s">
        <v>29</v>
      </c>
      <c r="C24" s="42"/>
      <c r="D24" s="2"/>
      <c r="E24" s="2"/>
      <c r="F24" s="42">
        <v>1.8</v>
      </c>
      <c r="G24" s="42">
        <f>SUM(D24*E24*F24)</f>
        <v>0</v>
      </c>
    </row>
    <row r="25" spans="1:7" x14ac:dyDescent="0.35">
      <c r="A25" s="31"/>
      <c r="B25" s="111" t="s">
        <v>30</v>
      </c>
      <c r="C25" s="111"/>
      <c r="D25" s="2"/>
      <c r="E25" s="2"/>
      <c r="F25" s="42">
        <v>1.8</v>
      </c>
      <c r="G25" s="42">
        <f t="shared" ref="G25:G27" si="1">SUM(D25*E25*F25)</f>
        <v>0</v>
      </c>
    </row>
    <row r="26" spans="1:7" x14ac:dyDescent="0.35">
      <c r="A26" s="31"/>
      <c r="B26" s="112" t="s">
        <v>31</v>
      </c>
      <c r="C26" s="42" t="s">
        <v>32</v>
      </c>
      <c r="D26" s="2"/>
      <c r="E26" s="2"/>
      <c r="F26" s="42">
        <v>3.3</v>
      </c>
      <c r="G26" s="42">
        <f t="shared" si="1"/>
        <v>0</v>
      </c>
    </row>
    <row r="27" spans="1:7" x14ac:dyDescent="0.35">
      <c r="A27" s="31"/>
      <c r="B27" s="112"/>
      <c r="C27" s="42" t="s">
        <v>33</v>
      </c>
      <c r="D27" s="2"/>
      <c r="E27" s="2"/>
      <c r="F27" s="42">
        <v>5</v>
      </c>
      <c r="G27" s="42">
        <f t="shared" si="1"/>
        <v>0</v>
      </c>
    </row>
    <row r="28" spans="1:7" x14ac:dyDescent="0.35">
      <c r="A28" s="31"/>
      <c r="B28" s="115" t="s">
        <v>11</v>
      </c>
      <c r="C28" s="115"/>
      <c r="D28" s="115"/>
      <c r="E28" s="115"/>
      <c r="F28" s="43" t="s">
        <v>6</v>
      </c>
      <c r="G28" s="43">
        <f>SUM(G24:G27)</f>
        <v>0</v>
      </c>
    </row>
    <row r="29" spans="1:7" x14ac:dyDescent="0.35">
      <c r="A29" s="31"/>
      <c r="B29" s="115"/>
      <c r="C29" s="115"/>
      <c r="D29" s="115"/>
      <c r="E29" s="115"/>
      <c r="F29" s="43" t="s">
        <v>7</v>
      </c>
      <c r="G29" s="44">
        <f>SUM(G28/1000)</f>
        <v>0</v>
      </c>
    </row>
    <row r="30" spans="1:7" x14ac:dyDescent="0.35">
      <c r="A30" s="31"/>
      <c r="B30" s="114" t="s">
        <v>324</v>
      </c>
      <c r="C30" s="114"/>
      <c r="D30" s="114"/>
      <c r="E30" s="114"/>
      <c r="F30" s="114"/>
      <c r="G30" s="114"/>
    </row>
    <row r="31" spans="1:7" x14ac:dyDescent="0.35">
      <c r="A31" s="31"/>
      <c r="B31" s="113" t="s">
        <v>35</v>
      </c>
      <c r="C31" s="113"/>
      <c r="D31" s="1"/>
      <c r="E31" s="1"/>
      <c r="F31" s="38">
        <v>3.5</v>
      </c>
      <c r="G31" s="38">
        <f>SUM(D31*E31*F31)</f>
        <v>0</v>
      </c>
    </row>
    <row r="32" spans="1:7" x14ac:dyDescent="0.35">
      <c r="A32" s="31"/>
      <c r="B32" s="38" t="s">
        <v>36</v>
      </c>
      <c r="C32" s="38" t="s">
        <v>37</v>
      </c>
      <c r="D32" s="1"/>
      <c r="E32" s="1"/>
      <c r="F32" s="38">
        <v>5</v>
      </c>
      <c r="G32" s="38">
        <f t="shared" ref="G32:G34" si="2">SUM(D32*E32*F32)</f>
        <v>0</v>
      </c>
    </row>
    <row r="33" spans="1:7" x14ac:dyDescent="0.35">
      <c r="A33" s="31"/>
      <c r="B33" s="38"/>
      <c r="C33" s="38" t="s">
        <v>38</v>
      </c>
      <c r="D33" s="1"/>
      <c r="E33" s="1"/>
      <c r="F33" s="38">
        <v>3.5</v>
      </c>
      <c r="G33" s="38">
        <f t="shared" si="2"/>
        <v>0</v>
      </c>
    </row>
    <row r="34" spans="1:7" x14ac:dyDescent="0.35">
      <c r="A34" s="31"/>
      <c r="B34" s="113" t="s">
        <v>39</v>
      </c>
      <c r="C34" s="113"/>
      <c r="D34" s="1"/>
      <c r="E34" s="1"/>
      <c r="F34" s="38">
        <v>24</v>
      </c>
      <c r="G34" s="38">
        <f t="shared" si="2"/>
        <v>0</v>
      </c>
    </row>
    <row r="35" spans="1:7" x14ac:dyDescent="0.35">
      <c r="A35" s="31"/>
      <c r="B35" s="102" t="s">
        <v>45</v>
      </c>
      <c r="C35" s="103"/>
      <c r="D35" s="103"/>
      <c r="E35" s="104"/>
      <c r="F35" s="43" t="s">
        <v>6</v>
      </c>
      <c r="G35" s="41">
        <f>SUM(G31:G34)</f>
        <v>0</v>
      </c>
    </row>
    <row r="36" spans="1:7" x14ac:dyDescent="0.35">
      <c r="A36" s="31"/>
      <c r="B36" s="105"/>
      <c r="C36" s="106"/>
      <c r="D36" s="106"/>
      <c r="E36" s="107"/>
      <c r="F36" s="43" t="s">
        <v>7</v>
      </c>
      <c r="G36" s="40">
        <f>SUM(G35/1000)</f>
        <v>0</v>
      </c>
    </row>
    <row r="37" spans="1:7" x14ac:dyDescent="0.35">
      <c r="A37" s="31"/>
      <c r="B37" s="31"/>
      <c r="C37" s="31"/>
      <c r="D37" s="31"/>
      <c r="E37" s="31"/>
      <c r="F37" s="31"/>
      <c r="G37" s="31"/>
    </row>
    <row r="38" spans="1:7" x14ac:dyDescent="0.35">
      <c r="A38" s="31"/>
      <c r="B38" s="102" t="s">
        <v>40</v>
      </c>
      <c r="C38" s="103"/>
      <c r="D38" s="103"/>
      <c r="E38" s="104"/>
      <c r="F38" s="43" t="s">
        <v>242</v>
      </c>
      <c r="G38" s="41">
        <f>SUM(G21+G28+G35)</f>
        <v>0</v>
      </c>
    </row>
    <row r="39" spans="1:7" x14ac:dyDescent="0.35">
      <c r="A39" s="31"/>
      <c r="B39" s="105"/>
      <c r="C39" s="106"/>
      <c r="D39" s="106"/>
      <c r="E39" s="107"/>
      <c r="F39" s="43" t="s">
        <v>243</v>
      </c>
      <c r="G39" s="41">
        <f>SUM(G38/1000)</f>
        <v>0</v>
      </c>
    </row>
  </sheetData>
  <sheetProtection algorithmName="SHA-512" hashValue="7/1kb+skk/eHRYvbUrIgPBZl2VjkK1rXXQ1X+RRYj05rYjfAXEbcVsYHw/TRiaXFX+bVonasnA6i9xTWxTHy0A==" saltValue="/29rkVZekU5QDaYpZTYZeQ==" spinCount="100000" sheet="1" selectLockedCells="1"/>
  <mergeCells count="19">
    <mergeCell ref="B1:D1"/>
    <mergeCell ref="B5:C5"/>
    <mergeCell ref="B7:C7"/>
    <mergeCell ref="B21:E22"/>
    <mergeCell ref="B23:G23"/>
    <mergeCell ref="B38:E39"/>
    <mergeCell ref="B6:G6"/>
    <mergeCell ref="B25:C25"/>
    <mergeCell ref="B26:B27"/>
    <mergeCell ref="B31:C31"/>
    <mergeCell ref="B34:C34"/>
    <mergeCell ref="B30:G30"/>
    <mergeCell ref="B35:E36"/>
    <mergeCell ref="B28:E29"/>
    <mergeCell ref="B8:B9"/>
    <mergeCell ref="B10:B12"/>
    <mergeCell ref="B13:B14"/>
    <mergeCell ref="B15:B17"/>
    <mergeCell ref="B18:B20"/>
  </mergeCells>
  <hyperlinks>
    <hyperlink ref="F1" location="Overview!A1" display="Return to Overview"/>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workbookViewId="0">
      <selection activeCell="M1" sqref="M1"/>
    </sheetView>
  </sheetViews>
  <sheetFormatPr defaultRowHeight="15.5" x14ac:dyDescent="0.35"/>
  <cols>
    <col min="1" max="1" width="9.23046875" style="21"/>
    <col min="2" max="2" width="45.3828125" style="21" customWidth="1"/>
    <col min="3" max="16384" width="9.23046875" style="21"/>
  </cols>
  <sheetData>
    <row r="1" spans="1:15" x14ac:dyDescent="0.35">
      <c r="A1" s="31"/>
      <c r="B1" s="123" t="s">
        <v>326</v>
      </c>
      <c r="C1" s="123"/>
      <c r="D1" s="123"/>
      <c r="E1" s="123"/>
      <c r="F1" s="123"/>
      <c r="G1" s="123"/>
      <c r="H1" s="123"/>
      <c r="I1" s="123"/>
      <c r="J1" s="123"/>
      <c r="K1" s="123"/>
      <c r="L1" s="31"/>
      <c r="M1" s="10" t="s">
        <v>231</v>
      </c>
      <c r="N1" s="31"/>
      <c r="O1" s="31"/>
    </row>
    <row r="2" spans="1:15" x14ac:dyDescent="0.35">
      <c r="A2" s="31"/>
      <c r="B2" s="123"/>
      <c r="C2" s="123"/>
      <c r="D2" s="123"/>
      <c r="E2" s="123"/>
      <c r="F2" s="123"/>
      <c r="G2" s="123"/>
      <c r="H2" s="123"/>
      <c r="I2" s="123"/>
      <c r="J2" s="123"/>
      <c r="K2" s="123"/>
      <c r="L2" s="31"/>
      <c r="M2" s="32"/>
      <c r="N2" s="31"/>
      <c r="O2" s="31"/>
    </row>
    <row r="3" spans="1:15" x14ac:dyDescent="0.35">
      <c r="A3" s="31"/>
      <c r="B3" s="45"/>
      <c r="C3" s="31"/>
      <c r="D3" s="31"/>
      <c r="E3" s="31"/>
      <c r="F3" s="31"/>
      <c r="G3" s="31"/>
      <c r="H3" s="31"/>
      <c r="I3" s="31"/>
      <c r="J3" s="32"/>
      <c r="K3" s="31"/>
      <c r="L3" s="31"/>
      <c r="M3" s="31"/>
      <c r="N3" s="31"/>
      <c r="O3" s="31"/>
    </row>
    <row r="4" spans="1:15" x14ac:dyDescent="0.35">
      <c r="A4" s="22"/>
      <c r="B4" s="22"/>
      <c r="C4" s="22"/>
      <c r="D4" s="22"/>
      <c r="E4" s="22"/>
      <c r="F4" s="22"/>
      <c r="G4" s="22"/>
      <c r="H4" s="22"/>
      <c r="I4" s="22"/>
      <c r="J4" s="22"/>
      <c r="K4" s="22"/>
      <c r="L4" s="22"/>
      <c r="M4" s="22"/>
      <c r="N4" s="22"/>
      <c r="O4" s="22"/>
    </row>
    <row r="5" spans="1:15" x14ac:dyDescent="0.35">
      <c r="A5" s="22"/>
      <c r="B5" s="22"/>
      <c r="C5" s="22"/>
      <c r="D5" s="22"/>
      <c r="E5" s="22"/>
      <c r="F5" s="22"/>
      <c r="G5" s="22"/>
      <c r="H5" s="22"/>
      <c r="I5" s="22"/>
      <c r="J5" s="22"/>
      <c r="K5" s="22"/>
      <c r="L5" s="22"/>
      <c r="M5" s="22"/>
      <c r="N5" s="22"/>
      <c r="O5" s="22"/>
    </row>
    <row r="6" spans="1:15" x14ac:dyDescent="0.35">
      <c r="A6" s="22"/>
      <c r="B6" s="23"/>
      <c r="C6" s="22"/>
      <c r="D6" s="22"/>
      <c r="E6" s="22"/>
      <c r="F6" s="22"/>
      <c r="G6" s="22"/>
      <c r="H6" s="22"/>
      <c r="I6" s="22"/>
      <c r="J6" s="22"/>
      <c r="K6" s="22"/>
      <c r="L6" s="22"/>
      <c r="M6" s="22"/>
      <c r="N6" s="22"/>
      <c r="O6" s="22"/>
    </row>
    <row r="7" spans="1:15" x14ac:dyDescent="0.35">
      <c r="A7" s="22"/>
      <c r="B7" s="40" t="s">
        <v>244</v>
      </c>
      <c r="C7" s="1"/>
      <c r="D7" s="22" t="s">
        <v>245</v>
      </c>
      <c r="E7" s="22"/>
      <c r="F7" s="22"/>
      <c r="G7" s="22"/>
      <c r="H7" s="22"/>
      <c r="I7" s="22"/>
      <c r="J7" s="22"/>
      <c r="K7" s="22"/>
      <c r="L7" s="22"/>
      <c r="M7" s="22"/>
      <c r="N7" s="22"/>
      <c r="O7" s="22"/>
    </row>
    <row r="8" spans="1:15" x14ac:dyDescent="0.35">
      <c r="A8" s="22"/>
      <c r="B8" s="23"/>
      <c r="C8" s="22"/>
      <c r="D8" s="22"/>
      <c r="E8" s="22"/>
      <c r="F8" s="22"/>
      <c r="G8" s="22"/>
      <c r="H8" s="22"/>
      <c r="I8" s="22"/>
      <c r="J8" s="22"/>
      <c r="K8" s="22"/>
      <c r="L8" s="22"/>
      <c r="M8" s="22"/>
      <c r="N8" s="22"/>
      <c r="O8" s="22"/>
    </row>
    <row r="9" spans="1:15" ht="31" x14ac:dyDescent="0.35">
      <c r="A9" s="22"/>
      <c r="B9" s="46" t="s">
        <v>249</v>
      </c>
      <c r="C9" s="5"/>
      <c r="D9" s="22" t="s">
        <v>250</v>
      </c>
      <c r="E9" s="22"/>
      <c r="F9" s="22"/>
      <c r="G9" s="22"/>
      <c r="H9" s="22"/>
      <c r="I9" s="22"/>
      <c r="J9" s="22"/>
      <c r="K9" s="22"/>
      <c r="L9" s="22"/>
      <c r="M9" s="22"/>
      <c r="N9" s="22"/>
      <c r="O9" s="22"/>
    </row>
    <row r="10" spans="1:15" x14ac:dyDescent="0.35">
      <c r="A10" s="22"/>
      <c r="B10" s="47"/>
      <c r="C10" s="47"/>
      <c r="D10" s="22"/>
      <c r="E10" s="22"/>
      <c r="F10" s="22"/>
      <c r="G10" s="22"/>
      <c r="H10" s="22"/>
      <c r="I10" s="22"/>
      <c r="J10" s="22"/>
      <c r="K10" s="22"/>
      <c r="L10" s="22"/>
      <c r="M10" s="22"/>
      <c r="N10" s="22"/>
      <c r="O10" s="22"/>
    </row>
    <row r="11" spans="1:15" ht="31" x14ac:dyDescent="0.35">
      <c r="A11" s="22"/>
      <c r="B11" s="47" t="s">
        <v>248</v>
      </c>
      <c r="C11" s="47"/>
      <c r="D11" s="22"/>
      <c r="E11" s="22"/>
      <c r="F11" s="22"/>
      <c r="G11" s="22"/>
      <c r="H11" s="22"/>
      <c r="I11" s="22"/>
      <c r="J11" s="22"/>
      <c r="K11" s="22"/>
      <c r="L11" s="22"/>
      <c r="M11" s="22"/>
      <c r="N11" s="22"/>
      <c r="O11" s="22"/>
    </row>
    <row r="12" spans="1:15" x14ac:dyDescent="0.35">
      <c r="A12" s="22"/>
      <c r="B12" s="51" t="s">
        <v>247</v>
      </c>
      <c r="C12" s="47"/>
      <c r="D12" s="22"/>
      <c r="E12" s="22"/>
      <c r="F12" s="22"/>
      <c r="G12" s="22"/>
      <c r="H12" s="22"/>
      <c r="I12" s="22"/>
      <c r="J12" s="22"/>
      <c r="K12" s="22"/>
      <c r="L12" s="22"/>
      <c r="M12" s="22"/>
      <c r="N12" s="22"/>
      <c r="O12" s="22"/>
    </row>
    <row r="13" spans="1:15" x14ac:dyDescent="0.35">
      <c r="A13" s="22"/>
      <c r="B13" s="47"/>
      <c r="C13" s="47"/>
      <c r="D13" s="22"/>
      <c r="E13" s="22"/>
      <c r="F13" s="22"/>
      <c r="G13" s="22"/>
      <c r="H13" s="22"/>
      <c r="I13" s="22"/>
      <c r="J13" s="22"/>
      <c r="K13" s="22"/>
      <c r="L13" s="22"/>
      <c r="M13" s="22"/>
      <c r="N13" s="22"/>
      <c r="O13" s="22"/>
    </row>
    <row r="14" spans="1:15" x14ac:dyDescent="0.35">
      <c r="A14" s="22"/>
      <c r="B14" s="22"/>
      <c r="C14" s="22"/>
      <c r="D14" s="22"/>
      <c r="E14" s="22"/>
      <c r="F14" s="22"/>
      <c r="G14" s="22"/>
      <c r="H14" s="22"/>
      <c r="I14" s="22"/>
      <c r="J14" s="22"/>
      <c r="K14" s="22"/>
      <c r="L14" s="22"/>
      <c r="M14" s="22"/>
      <c r="N14" s="22"/>
      <c r="O14" s="22"/>
    </row>
    <row r="15" spans="1:15" x14ac:dyDescent="0.35">
      <c r="A15" s="22"/>
      <c r="B15" s="40" t="s">
        <v>204</v>
      </c>
      <c r="C15" s="40">
        <f>C7*(C9/1000)</f>
        <v>0</v>
      </c>
      <c r="D15" s="22" t="s">
        <v>7</v>
      </c>
      <c r="E15" s="22"/>
      <c r="F15" s="22"/>
      <c r="G15" s="22"/>
      <c r="H15" s="22"/>
      <c r="I15" s="22"/>
      <c r="J15" s="22"/>
      <c r="K15" s="22"/>
      <c r="L15" s="22"/>
      <c r="M15" s="22"/>
      <c r="N15" s="22"/>
      <c r="O15" s="22"/>
    </row>
    <row r="16" spans="1:15" x14ac:dyDescent="0.35">
      <c r="A16" s="22"/>
      <c r="B16" s="22"/>
      <c r="C16" s="22"/>
      <c r="D16" s="22"/>
      <c r="E16" s="22"/>
      <c r="F16" s="22"/>
      <c r="G16" s="22"/>
      <c r="H16" s="22"/>
      <c r="I16" s="22"/>
      <c r="J16" s="22"/>
      <c r="K16" s="22"/>
      <c r="L16" s="22"/>
      <c r="M16" s="22"/>
      <c r="N16" s="22"/>
      <c r="O16" s="22"/>
    </row>
    <row r="17" spans="1:15" x14ac:dyDescent="0.35">
      <c r="A17" s="22"/>
      <c r="B17" s="22"/>
      <c r="C17" s="22"/>
      <c r="D17" s="22"/>
      <c r="E17" s="22"/>
      <c r="F17" s="22"/>
      <c r="G17" s="22"/>
      <c r="H17" s="22"/>
      <c r="I17" s="22"/>
      <c r="J17" s="22"/>
      <c r="K17" s="22"/>
      <c r="L17" s="22"/>
      <c r="M17" s="22"/>
      <c r="N17" s="22"/>
      <c r="O17" s="22"/>
    </row>
    <row r="18" spans="1:15" x14ac:dyDescent="0.35">
      <c r="A18" s="22"/>
      <c r="B18" s="22"/>
      <c r="C18" s="22"/>
      <c r="D18" s="22"/>
      <c r="E18" s="22"/>
      <c r="F18" s="22"/>
      <c r="G18" s="22"/>
      <c r="H18" s="22"/>
      <c r="I18" s="22"/>
      <c r="J18" s="22"/>
      <c r="K18" s="22"/>
      <c r="L18" s="22"/>
      <c r="M18" s="22"/>
      <c r="N18" s="22"/>
      <c r="O18" s="22"/>
    </row>
    <row r="19" spans="1:15" x14ac:dyDescent="0.35">
      <c r="A19" s="22"/>
      <c r="B19" s="22"/>
      <c r="C19" s="22"/>
      <c r="D19" s="22"/>
      <c r="E19" s="22"/>
      <c r="F19" s="22"/>
      <c r="G19" s="22"/>
      <c r="H19" s="22"/>
      <c r="I19" s="22"/>
      <c r="J19" s="22"/>
      <c r="K19" s="22"/>
      <c r="L19" s="22"/>
      <c r="M19" s="22"/>
      <c r="N19" s="22"/>
      <c r="O19" s="22"/>
    </row>
    <row r="20" spans="1:15" x14ac:dyDescent="0.35">
      <c r="A20" s="22"/>
      <c r="B20" s="23" t="s">
        <v>129</v>
      </c>
      <c r="C20" s="22"/>
      <c r="D20" s="22"/>
      <c r="E20" s="22"/>
      <c r="F20" s="22"/>
      <c r="G20" s="22"/>
      <c r="H20" s="22"/>
      <c r="I20" s="22"/>
      <c r="J20" s="22"/>
      <c r="K20" s="22"/>
      <c r="L20" s="22"/>
      <c r="M20" s="22"/>
      <c r="N20" s="22"/>
      <c r="O20" s="22"/>
    </row>
    <row r="21" spans="1:15" x14ac:dyDescent="0.35">
      <c r="A21" s="22"/>
      <c r="B21" s="22"/>
      <c r="C21" s="22"/>
      <c r="D21" s="22"/>
      <c r="E21" s="22"/>
      <c r="F21" s="22"/>
      <c r="G21" s="22"/>
      <c r="H21" s="22"/>
      <c r="I21" s="22"/>
      <c r="J21" s="22"/>
      <c r="K21" s="22"/>
      <c r="L21" s="22"/>
      <c r="M21" s="22"/>
      <c r="N21" s="22"/>
      <c r="O21" s="22"/>
    </row>
    <row r="22" spans="1:15" x14ac:dyDescent="0.35">
      <c r="A22" s="22"/>
      <c r="B22" s="38" t="s">
        <v>237</v>
      </c>
      <c r="C22" s="1"/>
      <c r="D22" s="22"/>
      <c r="E22" s="22"/>
      <c r="F22" s="22"/>
      <c r="G22" s="22"/>
      <c r="H22" s="22"/>
      <c r="I22" s="22"/>
      <c r="J22" s="22"/>
      <c r="K22" s="22"/>
      <c r="L22" s="22"/>
      <c r="M22" s="22"/>
      <c r="N22" s="22"/>
      <c r="O22" s="22"/>
    </row>
    <row r="23" spans="1:15" x14ac:dyDescent="0.35">
      <c r="A23" s="22"/>
      <c r="B23" s="48" t="s">
        <v>238</v>
      </c>
      <c r="C23" s="1"/>
      <c r="D23" s="22" t="s">
        <v>6</v>
      </c>
      <c r="E23" s="22"/>
      <c r="F23" s="22"/>
      <c r="G23" s="22"/>
      <c r="H23" s="22"/>
      <c r="I23" s="22"/>
      <c r="J23" s="22"/>
      <c r="K23" s="22"/>
      <c r="L23" s="22"/>
      <c r="M23" s="22"/>
      <c r="N23" s="22"/>
      <c r="O23" s="22"/>
    </row>
    <row r="24" spans="1:15" x14ac:dyDescent="0.35">
      <c r="A24" s="22"/>
      <c r="B24" s="48" t="s">
        <v>130</v>
      </c>
      <c r="C24" s="38">
        <v>0.152</v>
      </c>
      <c r="D24" s="22"/>
      <c r="E24" s="22"/>
      <c r="F24" s="22"/>
      <c r="G24" s="22"/>
      <c r="H24" s="22"/>
      <c r="I24" s="22"/>
      <c r="J24" s="22"/>
      <c r="K24" s="22"/>
      <c r="L24" s="22"/>
      <c r="M24" s="22"/>
      <c r="N24" s="22"/>
      <c r="O24" s="22"/>
    </row>
    <row r="25" spans="1:15" ht="21" customHeight="1" x14ac:dyDescent="0.35">
      <c r="A25" s="22"/>
      <c r="B25" s="46" t="s">
        <v>203</v>
      </c>
      <c r="C25" s="40">
        <f>SUM(C22*C23*C24)</f>
        <v>0</v>
      </c>
      <c r="D25" s="22" t="s">
        <v>7</v>
      </c>
      <c r="E25" s="22"/>
      <c r="F25" s="22"/>
      <c r="G25" s="22"/>
      <c r="H25" s="22"/>
      <c r="I25" s="22"/>
      <c r="J25" s="22"/>
      <c r="K25" s="22"/>
      <c r="L25" s="22"/>
      <c r="M25" s="22"/>
      <c r="N25" s="22"/>
      <c r="O25" s="22"/>
    </row>
    <row r="26" spans="1:15" x14ac:dyDescent="0.35">
      <c r="A26" s="22"/>
      <c r="B26" s="22"/>
      <c r="C26" s="22"/>
      <c r="D26" s="22"/>
      <c r="E26" s="22"/>
      <c r="F26" s="22"/>
      <c r="G26" s="22"/>
      <c r="H26" s="22"/>
      <c r="I26" s="22"/>
      <c r="J26" s="22"/>
      <c r="K26" s="22"/>
      <c r="L26" s="22"/>
      <c r="M26" s="22"/>
      <c r="N26" s="22"/>
      <c r="O26" s="22"/>
    </row>
    <row r="27" spans="1:15" x14ac:dyDescent="0.35">
      <c r="A27" s="22"/>
      <c r="B27" s="22"/>
      <c r="C27" s="22"/>
      <c r="D27" s="22"/>
      <c r="E27" s="22"/>
      <c r="F27" s="22"/>
      <c r="G27" s="22"/>
      <c r="H27" s="22"/>
      <c r="I27" s="22"/>
      <c r="J27" s="22"/>
      <c r="K27" s="22"/>
      <c r="L27" s="22"/>
      <c r="M27" s="22"/>
      <c r="N27" s="22"/>
      <c r="O27" s="22"/>
    </row>
    <row r="28" spans="1:15" x14ac:dyDescent="0.35">
      <c r="A28" s="22"/>
      <c r="B28" s="22"/>
      <c r="C28" s="22"/>
      <c r="D28" s="22"/>
      <c r="E28" s="22"/>
      <c r="F28" s="22"/>
      <c r="G28" s="22"/>
      <c r="H28" s="22"/>
      <c r="I28" s="22"/>
      <c r="J28" s="22"/>
      <c r="K28" s="22"/>
      <c r="L28" s="22"/>
      <c r="M28" s="22"/>
      <c r="N28" s="22"/>
      <c r="O28" s="22"/>
    </row>
    <row r="29" spans="1:15" ht="31" x14ac:dyDescent="0.35">
      <c r="A29" s="22"/>
      <c r="B29" s="46" t="s">
        <v>251</v>
      </c>
      <c r="C29" s="1"/>
      <c r="D29" s="22" t="s">
        <v>7</v>
      </c>
      <c r="E29" s="22"/>
      <c r="F29" s="22"/>
      <c r="G29" s="22"/>
      <c r="H29" s="22"/>
      <c r="I29" s="22"/>
      <c r="J29" s="22"/>
      <c r="K29" s="22"/>
      <c r="L29" s="22"/>
      <c r="M29" s="22"/>
      <c r="N29" s="22"/>
      <c r="O29" s="22"/>
    </row>
    <row r="30" spans="1:15" x14ac:dyDescent="0.35">
      <c r="A30" s="22"/>
      <c r="B30" s="22"/>
      <c r="C30" s="22"/>
      <c r="D30" s="22"/>
      <c r="E30" s="22"/>
      <c r="F30" s="22"/>
      <c r="G30" s="22"/>
      <c r="H30" s="22"/>
      <c r="I30" s="22"/>
      <c r="J30" s="22"/>
      <c r="K30" s="22"/>
      <c r="L30" s="22"/>
      <c r="M30" s="22"/>
      <c r="N30" s="22"/>
      <c r="O30" s="22"/>
    </row>
    <row r="31" spans="1:15" x14ac:dyDescent="0.35">
      <c r="A31" s="22"/>
      <c r="B31" s="22"/>
      <c r="C31" s="22"/>
      <c r="D31" s="22"/>
      <c r="E31" s="22"/>
      <c r="F31" s="22"/>
      <c r="G31" s="22"/>
      <c r="H31" s="22"/>
      <c r="I31" s="22"/>
      <c r="J31" s="22"/>
      <c r="K31" s="22"/>
      <c r="L31" s="22"/>
      <c r="M31" s="22"/>
      <c r="N31" s="22"/>
      <c r="O31" s="22"/>
    </row>
    <row r="32" spans="1:15" ht="32" customHeight="1" x14ac:dyDescent="0.35">
      <c r="A32" s="22"/>
      <c r="B32" s="49" t="s">
        <v>205</v>
      </c>
      <c r="C32" s="50">
        <f>SUM('1.1 Slurry (Excluding Pig)'!G39+'1.2 &amp; 1.3 Additional water'!C15+'1.2 &amp; 1.3 Additional water'!C25+'1.2 &amp; 1.3 Additional water'!C29)</f>
        <v>0</v>
      </c>
      <c r="D32" s="22" t="s">
        <v>7</v>
      </c>
      <c r="E32" s="22"/>
      <c r="F32" s="22"/>
      <c r="G32" s="22"/>
      <c r="H32" s="22"/>
      <c r="I32" s="22"/>
      <c r="J32" s="22"/>
      <c r="K32" s="22"/>
      <c r="L32" s="22"/>
      <c r="M32" s="22"/>
      <c r="N32" s="22"/>
      <c r="O32" s="22"/>
    </row>
    <row r="33" spans="1:15" x14ac:dyDescent="0.35">
      <c r="A33" s="22"/>
      <c r="B33" s="22"/>
      <c r="C33" s="22"/>
      <c r="D33" s="22"/>
      <c r="E33" s="22"/>
      <c r="F33" s="22"/>
      <c r="G33" s="22"/>
      <c r="H33" s="22"/>
      <c r="I33" s="22"/>
      <c r="J33" s="22"/>
      <c r="K33" s="22"/>
      <c r="L33" s="22"/>
      <c r="M33" s="22"/>
      <c r="N33" s="22"/>
      <c r="O33" s="22"/>
    </row>
    <row r="34" spans="1:15" x14ac:dyDescent="0.35">
      <c r="A34" s="22"/>
      <c r="B34" s="22"/>
      <c r="C34" s="22"/>
      <c r="D34" s="22"/>
      <c r="E34" s="22"/>
      <c r="F34" s="22"/>
      <c r="G34" s="22"/>
      <c r="H34" s="22"/>
      <c r="I34" s="22"/>
      <c r="J34" s="22"/>
      <c r="K34" s="22"/>
      <c r="L34" s="22"/>
      <c r="M34" s="22"/>
      <c r="N34" s="22"/>
      <c r="O34" s="22"/>
    </row>
    <row r="35" spans="1:15" x14ac:dyDescent="0.35">
      <c r="A35" s="22"/>
      <c r="B35" s="22"/>
      <c r="C35" s="22"/>
      <c r="D35" s="22"/>
      <c r="E35" s="22"/>
      <c r="F35" s="22"/>
      <c r="G35" s="22"/>
      <c r="H35" s="22"/>
      <c r="I35" s="22"/>
      <c r="J35" s="22"/>
      <c r="K35" s="22"/>
      <c r="L35" s="22"/>
      <c r="M35" s="22"/>
      <c r="N35" s="22"/>
      <c r="O35" s="22"/>
    </row>
    <row r="36" spans="1:15" x14ac:dyDescent="0.35">
      <c r="A36" s="22"/>
      <c r="B36" s="22"/>
      <c r="C36" s="22"/>
      <c r="D36" s="22"/>
      <c r="E36" s="22"/>
      <c r="F36" s="22"/>
      <c r="G36" s="22"/>
      <c r="H36" s="22"/>
      <c r="I36" s="22"/>
      <c r="J36" s="22"/>
      <c r="K36" s="22"/>
      <c r="L36" s="22"/>
      <c r="M36" s="22"/>
      <c r="N36" s="22"/>
      <c r="O36" s="22"/>
    </row>
    <row r="37" spans="1:15" x14ac:dyDescent="0.35">
      <c r="A37" s="22"/>
      <c r="B37" s="22"/>
      <c r="C37" s="22"/>
      <c r="D37" s="22"/>
      <c r="E37" s="22"/>
      <c r="F37" s="22"/>
      <c r="G37" s="22"/>
      <c r="H37" s="22"/>
      <c r="I37" s="22"/>
      <c r="J37" s="22"/>
      <c r="K37" s="22"/>
      <c r="L37" s="22"/>
      <c r="M37" s="22"/>
      <c r="N37" s="22"/>
      <c r="O37" s="22"/>
    </row>
    <row r="38" spans="1:15" x14ac:dyDescent="0.35">
      <c r="A38" s="22"/>
      <c r="B38" s="22"/>
      <c r="C38" s="22"/>
      <c r="D38" s="22"/>
      <c r="E38" s="22"/>
      <c r="F38" s="22"/>
      <c r="G38" s="22"/>
      <c r="H38" s="22"/>
      <c r="I38" s="22"/>
      <c r="J38" s="22"/>
      <c r="K38" s="22"/>
      <c r="L38" s="22"/>
      <c r="M38" s="22"/>
      <c r="N38" s="22"/>
      <c r="O38" s="22"/>
    </row>
    <row r="39" spans="1:15" x14ac:dyDescent="0.35">
      <c r="A39" s="22"/>
      <c r="B39" s="22"/>
      <c r="C39" s="22"/>
      <c r="D39" s="22"/>
      <c r="E39" s="22"/>
      <c r="F39" s="22"/>
      <c r="G39" s="22"/>
      <c r="H39" s="22"/>
      <c r="I39" s="22"/>
      <c r="J39" s="22"/>
      <c r="K39" s="22"/>
      <c r="L39" s="22"/>
      <c r="M39" s="22"/>
      <c r="N39" s="22"/>
      <c r="O39" s="22"/>
    </row>
  </sheetData>
  <sheetProtection algorithmName="SHA-512" hashValue="BgO6PX+YZMmrTjCFn6P9/EM5X94QwmLP5fBWHrK/usimRYxqsU7V155NRnblzvmajeXUdT1s8HvLct4K0ZYlHg==" saltValue="S+Dvx5NyRakFrRRYGFwUuw==" spinCount="100000" sheet="1" selectLockedCells="1"/>
  <mergeCells count="1">
    <mergeCell ref="B1:K2"/>
  </mergeCells>
  <hyperlinks>
    <hyperlink ref="M1" location="Overview!A1" display="Return to overview "/>
    <hyperlink ref="B12" r:id="rId1"/>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selection activeCell="F1" sqref="F1"/>
    </sheetView>
  </sheetViews>
  <sheetFormatPr defaultRowHeight="15.5" x14ac:dyDescent="0.35"/>
  <cols>
    <col min="1" max="1" width="5.07421875" style="21" customWidth="1"/>
    <col min="2" max="2" width="14.61328125" style="21" customWidth="1"/>
    <col min="3" max="3" width="54.23046875" style="21" bestFit="1" customWidth="1"/>
    <col min="4" max="4" width="14.4609375" style="21" customWidth="1"/>
    <col min="5" max="5" width="15.23046875" style="21" customWidth="1"/>
    <col min="6" max="6" width="14.4609375" style="21" customWidth="1"/>
    <col min="7" max="7" width="12.921875" style="21" customWidth="1"/>
    <col min="8" max="16384" width="9.23046875" style="21"/>
  </cols>
  <sheetData>
    <row r="1" spans="1:9" x14ac:dyDescent="0.35">
      <c r="A1" s="55"/>
      <c r="B1" s="56" t="s">
        <v>226</v>
      </c>
      <c r="C1" s="55"/>
      <c r="D1" s="55"/>
      <c r="E1" s="55"/>
      <c r="F1" s="11" t="s">
        <v>231</v>
      </c>
      <c r="G1" s="55"/>
      <c r="H1" s="52"/>
      <c r="I1" s="52"/>
    </row>
    <row r="2" spans="1:9" x14ac:dyDescent="0.35">
      <c r="A2" s="55"/>
      <c r="B2" s="55"/>
      <c r="C2" s="55"/>
      <c r="D2" s="55"/>
      <c r="E2" s="55"/>
      <c r="F2" s="55"/>
      <c r="G2" s="55"/>
      <c r="H2" s="52"/>
      <c r="I2" s="52"/>
    </row>
    <row r="3" spans="1:9" ht="77.5" x14ac:dyDescent="0.35">
      <c r="A3" s="57"/>
      <c r="B3" s="124" t="s">
        <v>73</v>
      </c>
      <c r="C3" s="125"/>
      <c r="D3" s="58" t="s">
        <v>83</v>
      </c>
      <c r="E3" s="58" t="s">
        <v>84</v>
      </c>
      <c r="F3" s="58" t="s">
        <v>82</v>
      </c>
      <c r="G3" s="58" t="s">
        <v>102</v>
      </c>
      <c r="H3" s="54"/>
      <c r="I3" s="54"/>
    </row>
    <row r="4" spans="1:9" x14ac:dyDescent="0.35">
      <c r="A4" s="57"/>
      <c r="B4" s="38" t="s">
        <v>74</v>
      </c>
      <c r="C4" s="38"/>
      <c r="D4" s="6"/>
      <c r="E4" s="6"/>
      <c r="F4" s="59">
        <v>1.3</v>
      </c>
      <c r="G4" s="60">
        <f>SUM(D4*E4*F4)</f>
        <v>0</v>
      </c>
      <c r="H4" s="54"/>
      <c r="I4" s="54"/>
    </row>
    <row r="5" spans="1:9" x14ac:dyDescent="0.35">
      <c r="A5" s="57"/>
      <c r="B5" s="38" t="s">
        <v>75</v>
      </c>
      <c r="C5" s="38"/>
      <c r="D5" s="5"/>
      <c r="E5" s="5"/>
      <c r="F5" s="38">
        <v>2</v>
      </c>
      <c r="G5" s="61">
        <f t="shared" ref="G5:G13" si="0">SUM(D5*E5*F5)</f>
        <v>0</v>
      </c>
      <c r="H5" s="54"/>
      <c r="I5" s="54"/>
    </row>
    <row r="6" spans="1:9" x14ac:dyDescent="0.35">
      <c r="A6" s="57"/>
      <c r="B6" s="116" t="s">
        <v>49</v>
      </c>
      <c r="C6" s="38" t="s">
        <v>76</v>
      </c>
      <c r="D6" s="5"/>
      <c r="E6" s="5"/>
      <c r="F6" s="38">
        <v>3.7</v>
      </c>
      <c r="G6" s="61">
        <f t="shared" si="0"/>
        <v>0</v>
      </c>
      <c r="H6" s="54"/>
      <c r="I6" s="54"/>
    </row>
    <row r="7" spans="1:9" ht="16.5" customHeight="1" x14ac:dyDescent="0.35">
      <c r="A7" s="57"/>
      <c r="B7" s="116"/>
      <c r="C7" s="38" t="s">
        <v>77</v>
      </c>
      <c r="D7" s="5"/>
      <c r="E7" s="5"/>
      <c r="F7" s="38">
        <v>7.1</v>
      </c>
      <c r="G7" s="61">
        <f t="shared" si="0"/>
        <v>0</v>
      </c>
      <c r="H7" s="54"/>
      <c r="I7" s="54"/>
    </row>
    <row r="8" spans="1:9" ht="15.5" customHeight="1" x14ac:dyDescent="0.35">
      <c r="A8" s="57"/>
      <c r="B8" s="117" t="s">
        <v>50</v>
      </c>
      <c r="C8" s="38" t="s">
        <v>78</v>
      </c>
      <c r="D8" s="5"/>
      <c r="E8" s="5"/>
      <c r="F8" s="38">
        <v>5.0999999999999996</v>
      </c>
      <c r="G8" s="61">
        <f t="shared" si="0"/>
        <v>0</v>
      </c>
      <c r="H8" s="54"/>
      <c r="I8" s="54"/>
    </row>
    <row r="9" spans="1:9" x14ac:dyDescent="0.35">
      <c r="A9" s="57"/>
      <c r="B9" s="117"/>
      <c r="C9" s="38" t="s">
        <v>79</v>
      </c>
      <c r="D9" s="5"/>
      <c r="E9" s="5"/>
      <c r="F9" s="38">
        <v>10</v>
      </c>
      <c r="G9" s="61">
        <f t="shared" si="0"/>
        <v>0</v>
      </c>
      <c r="H9" s="54"/>
      <c r="I9" s="54"/>
    </row>
    <row r="10" spans="1:9" x14ac:dyDescent="0.35">
      <c r="A10" s="57"/>
      <c r="B10" s="117"/>
      <c r="C10" s="38" t="s">
        <v>80</v>
      </c>
      <c r="D10" s="5"/>
      <c r="E10" s="5"/>
      <c r="F10" s="38">
        <v>5.6</v>
      </c>
      <c r="G10" s="61">
        <f t="shared" si="0"/>
        <v>0</v>
      </c>
      <c r="H10" s="54"/>
      <c r="I10" s="54"/>
    </row>
    <row r="11" spans="1:9" x14ac:dyDescent="0.35">
      <c r="A11" s="57"/>
      <c r="B11" s="117"/>
      <c r="C11" s="38" t="s">
        <v>81</v>
      </c>
      <c r="D11" s="5"/>
      <c r="E11" s="5"/>
      <c r="F11" s="38">
        <v>10.9</v>
      </c>
      <c r="G11" s="61">
        <f t="shared" si="0"/>
        <v>0</v>
      </c>
      <c r="H11" s="54"/>
      <c r="I11" s="54"/>
    </row>
    <row r="12" spans="1:9" x14ac:dyDescent="0.35">
      <c r="A12" s="57"/>
      <c r="B12" s="117"/>
      <c r="C12" s="38" t="s">
        <v>55</v>
      </c>
      <c r="D12" s="5"/>
      <c r="E12" s="5"/>
      <c r="F12" s="38">
        <v>5.0999999999999996</v>
      </c>
      <c r="G12" s="61">
        <f t="shared" si="0"/>
        <v>0</v>
      </c>
      <c r="H12" s="54"/>
      <c r="I12" s="54"/>
    </row>
    <row r="13" spans="1:9" x14ac:dyDescent="0.35">
      <c r="A13" s="57"/>
      <c r="B13" s="117"/>
      <c r="C13" s="38" t="s">
        <v>56</v>
      </c>
      <c r="D13" s="5"/>
      <c r="E13" s="5"/>
      <c r="F13" s="38">
        <v>8.6999999999999993</v>
      </c>
      <c r="G13" s="61">
        <f t="shared" si="0"/>
        <v>0</v>
      </c>
      <c r="H13" s="54"/>
      <c r="I13" s="54"/>
    </row>
    <row r="14" spans="1:9" x14ac:dyDescent="0.35">
      <c r="A14" s="57"/>
      <c r="B14" s="121" t="s">
        <v>96</v>
      </c>
      <c r="C14" s="121"/>
      <c r="D14" s="121"/>
      <c r="E14" s="121"/>
      <c r="F14" s="40" t="s">
        <v>85</v>
      </c>
      <c r="G14" s="62">
        <f>SUM(G4:G13)</f>
        <v>0</v>
      </c>
      <c r="H14" s="54"/>
      <c r="I14" s="54"/>
    </row>
    <row r="15" spans="1:9" x14ac:dyDescent="0.35">
      <c r="A15" s="57"/>
      <c r="B15" s="121"/>
      <c r="C15" s="121"/>
      <c r="D15" s="121"/>
      <c r="E15" s="121"/>
      <c r="F15" s="40" t="s">
        <v>7</v>
      </c>
      <c r="G15" s="62">
        <f>SUM(G14/1000)</f>
        <v>0</v>
      </c>
      <c r="H15" s="54"/>
      <c r="I15" s="54"/>
    </row>
    <row r="16" spans="1:9" x14ac:dyDescent="0.35">
      <c r="A16" s="57"/>
      <c r="B16" s="57"/>
      <c r="C16" s="57"/>
      <c r="D16" s="57"/>
      <c r="E16" s="57"/>
      <c r="F16" s="57"/>
      <c r="G16" s="57"/>
      <c r="H16" s="54"/>
      <c r="I16" s="54"/>
    </row>
    <row r="17" spans="1:9" x14ac:dyDescent="0.35">
      <c r="A17" s="57"/>
      <c r="B17" s="57"/>
      <c r="C17" s="57"/>
      <c r="D17" s="57"/>
      <c r="E17" s="57"/>
      <c r="F17" s="57"/>
      <c r="G17" s="57"/>
      <c r="H17" s="54"/>
      <c r="I17" s="54"/>
    </row>
    <row r="18" spans="1:9" x14ac:dyDescent="0.35">
      <c r="A18" s="57"/>
      <c r="B18" s="63" t="s">
        <v>225</v>
      </c>
      <c r="C18" s="57"/>
      <c r="D18" s="57"/>
      <c r="E18" s="57"/>
      <c r="F18" s="57"/>
      <c r="G18" s="57"/>
      <c r="H18" s="54"/>
      <c r="I18" s="54"/>
    </row>
    <row r="19" spans="1:9" ht="77.5" x14ac:dyDescent="0.35">
      <c r="A19" s="57"/>
      <c r="B19" s="121" t="s">
        <v>87</v>
      </c>
      <c r="C19" s="121"/>
      <c r="D19" s="58" t="s">
        <v>83</v>
      </c>
      <c r="E19" s="58" t="s">
        <v>95</v>
      </c>
      <c r="F19" s="58" t="s">
        <v>89</v>
      </c>
      <c r="G19" s="58" t="s">
        <v>102</v>
      </c>
      <c r="H19" s="54"/>
      <c r="I19" s="54"/>
    </row>
    <row r="20" spans="1:9" x14ac:dyDescent="0.35">
      <c r="A20" s="57"/>
      <c r="B20" s="113" t="s">
        <v>88</v>
      </c>
      <c r="C20" s="113"/>
      <c r="D20" s="5"/>
      <c r="E20" s="5"/>
      <c r="F20" s="38">
        <v>10</v>
      </c>
      <c r="G20" s="61">
        <f>SUM(D20*E20*(F20/7))</f>
        <v>0</v>
      </c>
      <c r="H20" s="54"/>
      <c r="I20" s="54"/>
    </row>
    <row r="21" spans="1:9" x14ac:dyDescent="0.35">
      <c r="A21" s="57"/>
      <c r="B21" s="113" t="s">
        <v>90</v>
      </c>
      <c r="C21" s="113"/>
      <c r="D21" s="5"/>
      <c r="E21" s="5"/>
      <c r="F21" s="38">
        <v>0.6</v>
      </c>
      <c r="G21" s="61">
        <f t="shared" ref="G21:G25" si="1">SUM(D21*E21*(F21/7))</f>
        <v>0</v>
      </c>
      <c r="H21" s="54"/>
      <c r="I21" s="54"/>
    </row>
    <row r="22" spans="1:9" x14ac:dyDescent="0.35">
      <c r="A22" s="57"/>
      <c r="B22" s="113" t="s">
        <v>91</v>
      </c>
      <c r="C22" s="113"/>
      <c r="D22" s="5"/>
      <c r="E22" s="5"/>
      <c r="F22" s="38">
        <v>2</v>
      </c>
      <c r="G22" s="61">
        <f t="shared" si="1"/>
        <v>0</v>
      </c>
      <c r="H22" s="54"/>
      <c r="I22" s="54"/>
    </row>
    <row r="23" spans="1:9" x14ac:dyDescent="0.35">
      <c r="A23" s="57"/>
      <c r="B23" s="113" t="s">
        <v>92</v>
      </c>
      <c r="C23" s="113"/>
      <c r="D23" s="5"/>
      <c r="E23" s="5"/>
      <c r="F23" s="38">
        <v>2.6</v>
      </c>
      <c r="G23" s="61">
        <f t="shared" si="1"/>
        <v>0</v>
      </c>
      <c r="H23" s="54"/>
      <c r="I23" s="54"/>
    </row>
    <row r="24" spans="1:9" x14ac:dyDescent="0.35">
      <c r="A24" s="57"/>
      <c r="B24" s="113" t="s">
        <v>93</v>
      </c>
      <c r="C24" s="113"/>
      <c r="D24" s="5"/>
      <c r="E24" s="5"/>
      <c r="F24" s="38">
        <v>1.9</v>
      </c>
      <c r="G24" s="61">
        <f t="shared" si="1"/>
        <v>0</v>
      </c>
      <c r="H24" s="54"/>
      <c r="I24" s="54"/>
    </row>
    <row r="25" spans="1:9" x14ac:dyDescent="0.35">
      <c r="A25" s="57"/>
      <c r="B25" s="113" t="s">
        <v>94</v>
      </c>
      <c r="C25" s="113"/>
      <c r="D25" s="5"/>
      <c r="E25" s="5"/>
      <c r="F25" s="38">
        <v>1.6</v>
      </c>
      <c r="G25" s="61">
        <f t="shared" si="1"/>
        <v>0</v>
      </c>
      <c r="H25" s="54"/>
      <c r="I25" s="54"/>
    </row>
    <row r="26" spans="1:9" x14ac:dyDescent="0.35">
      <c r="A26" s="57"/>
      <c r="B26" s="121" t="s">
        <v>97</v>
      </c>
      <c r="C26" s="121"/>
      <c r="D26" s="121"/>
      <c r="E26" s="121"/>
      <c r="F26" s="40" t="s">
        <v>6</v>
      </c>
      <c r="G26" s="62">
        <f>SUM(G20:G25)</f>
        <v>0</v>
      </c>
      <c r="H26" s="54"/>
      <c r="I26" s="54"/>
    </row>
    <row r="27" spans="1:9" x14ac:dyDescent="0.35">
      <c r="A27" s="57"/>
      <c r="B27" s="121"/>
      <c r="C27" s="121"/>
      <c r="D27" s="121"/>
      <c r="E27" s="121"/>
      <c r="F27" s="40" t="s">
        <v>7</v>
      </c>
      <c r="G27" s="62">
        <f>SUM(G26/1000)</f>
        <v>0</v>
      </c>
      <c r="H27" s="54"/>
      <c r="I27" s="54"/>
    </row>
    <row r="28" spans="1:9" x14ac:dyDescent="0.35">
      <c r="A28" s="57"/>
      <c r="B28" s="57"/>
      <c r="C28" s="57"/>
      <c r="D28" s="57"/>
      <c r="E28" s="57"/>
      <c r="F28" s="57"/>
      <c r="G28" s="57"/>
      <c r="H28" s="54"/>
      <c r="I28" s="54"/>
    </row>
    <row r="29" spans="1:9" x14ac:dyDescent="0.35">
      <c r="A29" s="57"/>
      <c r="B29" s="57"/>
      <c r="C29" s="57"/>
      <c r="D29" s="40" t="s">
        <v>101</v>
      </c>
      <c r="E29" s="57"/>
      <c r="F29" s="57"/>
      <c r="G29" s="57"/>
      <c r="H29" s="54"/>
      <c r="I29" s="54"/>
    </row>
    <row r="30" spans="1:9" x14ac:dyDescent="0.35">
      <c r="A30" s="57"/>
      <c r="B30" s="113" t="s">
        <v>99</v>
      </c>
      <c r="C30" s="113"/>
      <c r="D30" s="61">
        <f>G14</f>
        <v>0</v>
      </c>
      <c r="E30" s="57"/>
      <c r="F30" s="57"/>
      <c r="G30" s="57"/>
      <c r="H30" s="54"/>
      <c r="I30" s="54"/>
    </row>
    <row r="31" spans="1:9" x14ac:dyDescent="0.35">
      <c r="A31" s="57"/>
      <c r="B31" s="113" t="s">
        <v>86</v>
      </c>
      <c r="C31" s="113"/>
      <c r="D31" s="61">
        <f>G26</f>
        <v>0</v>
      </c>
      <c r="E31" s="57"/>
      <c r="F31" s="57"/>
      <c r="G31" s="57"/>
      <c r="H31" s="54"/>
      <c r="I31" s="54"/>
    </row>
    <row r="32" spans="1:9" x14ac:dyDescent="0.35">
      <c r="A32" s="57"/>
      <c r="B32" s="37" t="s">
        <v>224</v>
      </c>
      <c r="C32" s="37"/>
      <c r="D32" s="3"/>
      <c r="E32" s="57"/>
      <c r="F32" s="57"/>
      <c r="G32" s="57"/>
      <c r="H32" s="54"/>
      <c r="I32" s="54"/>
    </row>
    <row r="33" spans="1:9" x14ac:dyDescent="0.35">
      <c r="A33" s="57"/>
      <c r="B33" s="113" t="s">
        <v>98</v>
      </c>
      <c r="C33" s="113"/>
      <c r="D33" s="4"/>
      <c r="E33" s="57"/>
      <c r="F33" s="57"/>
      <c r="G33" s="57"/>
      <c r="H33" s="54"/>
      <c r="I33" s="54"/>
    </row>
    <row r="34" spans="1:9" x14ac:dyDescent="0.35">
      <c r="A34" s="57"/>
      <c r="B34" s="113" t="s">
        <v>100</v>
      </c>
      <c r="C34" s="113"/>
      <c r="D34" s="4"/>
      <c r="E34" s="57"/>
      <c r="F34" s="57"/>
      <c r="G34" s="57"/>
      <c r="H34" s="54"/>
      <c r="I34" s="54"/>
    </row>
    <row r="35" spans="1:9" x14ac:dyDescent="0.35">
      <c r="A35" s="57"/>
      <c r="B35" s="38" t="s">
        <v>211</v>
      </c>
      <c r="C35" s="38"/>
      <c r="D35" s="61">
        <f>SUM(D30:D34)</f>
        <v>0</v>
      </c>
      <c r="E35" s="57"/>
      <c r="F35" s="57"/>
      <c r="G35" s="57"/>
      <c r="H35" s="54"/>
      <c r="I35" s="54"/>
    </row>
    <row r="36" spans="1:9" x14ac:dyDescent="0.35">
      <c r="A36" s="57"/>
      <c r="B36" s="55"/>
      <c r="C36" s="55"/>
      <c r="D36" s="64"/>
      <c r="E36" s="55"/>
      <c r="F36" s="55"/>
      <c r="G36" s="55"/>
      <c r="H36" s="54"/>
      <c r="I36" s="54"/>
    </row>
    <row r="37" spans="1:9" x14ac:dyDescent="0.35">
      <c r="A37" s="57"/>
      <c r="B37" s="114" t="s">
        <v>202</v>
      </c>
      <c r="C37" s="114"/>
      <c r="D37" s="41">
        <f>SUM(D35/1000)</f>
        <v>0</v>
      </c>
      <c r="E37" s="56" t="s">
        <v>7</v>
      </c>
      <c r="F37" s="55"/>
      <c r="G37" s="55"/>
      <c r="H37" s="54"/>
      <c r="I37" s="54"/>
    </row>
    <row r="38" spans="1:9" x14ac:dyDescent="0.35">
      <c r="A38" s="54"/>
      <c r="B38" s="52"/>
      <c r="C38" s="52"/>
      <c r="D38" s="52"/>
      <c r="E38" s="52"/>
      <c r="F38" s="52"/>
      <c r="G38" s="52"/>
      <c r="H38" s="54"/>
      <c r="I38" s="54"/>
    </row>
    <row r="39" spans="1:9" x14ac:dyDescent="0.35">
      <c r="A39" s="54"/>
      <c r="B39" s="52"/>
      <c r="C39" s="52"/>
      <c r="D39" s="52"/>
      <c r="E39" s="52"/>
      <c r="F39" s="52"/>
      <c r="G39" s="52"/>
      <c r="H39" s="54"/>
      <c r="I39" s="54"/>
    </row>
    <row r="40" spans="1:9" x14ac:dyDescent="0.35">
      <c r="A40" s="54"/>
      <c r="B40" s="52"/>
      <c r="C40" s="52"/>
      <c r="D40" s="52"/>
      <c r="E40" s="52"/>
      <c r="F40" s="52"/>
      <c r="G40" s="52"/>
      <c r="H40" s="54"/>
      <c r="I40" s="54"/>
    </row>
    <row r="41" spans="1:9" x14ac:dyDescent="0.35">
      <c r="A41" s="54"/>
      <c r="B41" s="52"/>
      <c r="C41" s="52"/>
      <c r="D41" s="52"/>
      <c r="E41" s="52"/>
      <c r="F41" s="52"/>
      <c r="G41" s="52"/>
      <c r="H41" s="54"/>
      <c r="I41" s="54"/>
    </row>
    <row r="42" spans="1:9" x14ac:dyDescent="0.35">
      <c r="A42" s="54"/>
      <c r="B42" s="52"/>
      <c r="C42" s="52"/>
      <c r="D42" s="52"/>
      <c r="E42" s="52"/>
      <c r="F42" s="52"/>
      <c r="G42" s="52"/>
      <c r="H42" s="54"/>
      <c r="I42" s="54"/>
    </row>
    <row r="43" spans="1:9" x14ac:dyDescent="0.35">
      <c r="A43" s="54"/>
      <c r="B43" s="52"/>
      <c r="C43" s="52"/>
      <c r="D43" s="52"/>
      <c r="E43" s="52"/>
      <c r="F43" s="52"/>
      <c r="G43" s="52"/>
      <c r="H43" s="54"/>
      <c r="I43" s="54"/>
    </row>
    <row r="44" spans="1:9" x14ac:dyDescent="0.35">
      <c r="A44" s="54"/>
      <c r="B44" s="52"/>
      <c r="C44" s="52"/>
      <c r="D44" s="52"/>
      <c r="E44" s="52"/>
      <c r="F44" s="52"/>
      <c r="G44" s="52"/>
      <c r="H44" s="54"/>
      <c r="I44" s="54"/>
    </row>
  </sheetData>
  <sheetProtection algorithmName="SHA-512" hashValue="WTUmZqdmqeFG0PIIniUAeSY+p9VA3/gYx4bts/ZlUyQyB+eHr2fgmi3HIFRxttenYDJS9XllLoo/rOcILJZycg==" saltValue="IAxwq82ftVykZwYzO0Qv1Q==" spinCount="100000" sheet="1" selectLockedCells="1"/>
  <mergeCells count="17">
    <mergeCell ref="B37:C37"/>
    <mergeCell ref="B30:C30"/>
    <mergeCell ref="B31:C31"/>
    <mergeCell ref="B33:C33"/>
    <mergeCell ref="B34:C34"/>
    <mergeCell ref="B26:E27"/>
    <mergeCell ref="B8:B13"/>
    <mergeCell ref="B6:B7"/>
    <mergeCell ref="B3:C3"/>
    <mergeCell ref="B19:C19"/>
    <mergeCell ref="B20:C20"/>
    <mergeCell ref="B21:C21"/>
    <mergeCell ref="B22:C22"/>
    <mergeCell ref="B23:C23"/>
    <mergeCell ref="B24:C24"/>
    <mergeCell ref="B25:C25"/>
    <mergeCell ref="B14:E15"/>
  </mergeCells>
  <hyperlinks>
    <hyperlink ref="F1" location="Overview!A1" display="Return to Overview "/>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election activeCell="K1" sqref="K1"/>
    </sheetView>
  </sheetViews>
  <sheetFormatPr defaultRowHeight="15.5" x14ac:dyDescent="0.35"/>
  <cols>
    <col min="1" max="1" width="5.61328125" style="21" customWidth="1"/>
    <col min="2" max="2" width="11.23046875" style="21" customWidth="1"/>
    <col min="3" max="4" width="9.23046875" style="21"/>
    <col min="5" max="5" width="17.07421875" style="21" bestFit="1" customWidth="1"/>
    <col min="6" max="6" width="9.23046875" style="21"/>
    <col min="7" max="7" width="7.61328125" style="21" customWidth="1"/>
    <col min="8" max="8" width="9.23046875" style="21" customWidth="1"/>
    <col min="9" max="10" width="9.23046875" style="21"/>
    <col min="11" max="11" width="13.61328125" style="21" customWidth="1"/>
    <col min="12" max="16384" width="9.23046875" style="21"/>
  </cols>
  <sheetData>
    <row r="1" spans="1:13" x14ac:dyDescent="0.35">
      <c r="A1" s="31"/>
      <c r="B1" s="45" t="s">
        <v>232</v>
      </c>
      <c r="C1" s="31"/>
      <c r="D1" s="31"/>
      <c r="E1" s="31"/>
      <c r="F1" s="31"/>
      <c r="G1" s="31"/>
      <c r="H1" s="31"/>
      <c r="I1" s="31"/>
      <c r="J1" s="31"/>
      <c r="K1" s="10" t="s">
        <v>231</v>
      </c>
      <c r="L1" s="31"/>
      <c r="M1" s="31"/>
    </row>
    <row r="2" spans="1:13" x14ac:dyDescent="0.35">
      <c r="A2" s="31"/>
      <c r="B2" s="31"/>
      <c r="C2" s="31"/>
      <c r="D2" s="31"/>
      <c r="E2" s="31"/>
      <c r="F2" s="31"/>
      <c r="G2" s="31"/>
      <c r="H2" s="31"/>
      <c r="I2" s="31"/>
      <c r="J2" s="31"/>
      <c r="K2" s="31"/>
      <c r="L2" s="31"/>
      <c r="M2" s="31"/>
    </row>
    <row r="3" spans="1:13" x14ac:dyDescent="0.35">
      <c r="A3" s="22"/>
      <c r="B3" s="22"/>
      <c r="C3" s="22"/>
      <c r="D3" s="22"/>
      <c r="E3" s="22"/>
      <c r="F3" s="22"/>
      <c r="G3" s="22"/>
      <c r="H3" s="22"/>
      <c r="I3" s="22"/>
      <c r="J3" s="22"/>
      <c r="K3" s="22"/>
      <c r="L3" s="22"/>
      <c r="M3" s="22"/>
    </row>
    <row r="4" spans="1:13" x14ac:dyDescent="0.35">
      <c r="A4" s="22"/>
      <c r="B4" s="23" t="s">
        <v>308</v>
      </c>
      <c r="C4" s="22"/>
      <c r="D4" s="22"/>
      <c r="E4" s="22"/>
      <c r="F4" s="22"/>
      <c r="G4" s="22"/>
      <c r="H4" s="22"/>
      <c r="I4" s="22"/>
      <c r="J4" s="22"/>
      <c r="K4" s="22"/>
      <c r="L4" s="22"/>
      <c r="M4" s="22"/>
    </row>
    <row r="5" spans="1:13" x14ac:dyDescent="0.35">
      <c r="A5" s="22"/>
      <c r="B5" s="23"/>
      <c r="C5" s="22"/>
      <c r="D5" s="22"/>
      <c r="E5" s="22"/>
      <c r="F5" s="22"/>
      <c r="G5" s="22"/>
      <c r="H5" s="22"/>
      <c r="I5" s="22"/>
      <c r="J5" s="22"/>
      <c r="K5" s="22"/>
      <c r="L5" s="22"/>
      <c r="M5" s="22"/>
    </row>
    <row r="6" spans="1:13" x14ac:dyDescent="0.35">
      <c r="A6" s="22"/>
      <c r="B6" s="126" t="s">
        <v>309</v>
      </c>
      <c r="C6" s="126"/>
      <c r="D6" s="126"/>
      <c r="E6" s="40" t="s">
        <v>195</v>
      </c>
      <c r="F6" s="22"/>
      <c r="G6" s="22"/>
      <c r="H6" s="23" t="s">
        <v>201</v>
      </c>
      <c r="I6" s="22"/>
      <c r="J6" s="22"/>
      <c r="K6" s="22"/>
      <c r="L6" s="38">
        <f>SUM(E7+E12+E17)</f>
        <v>0</v>
      </c>
      <c r="M6" s="22" t="s">
        <v>7</v>
      </c>
    </row>
    <row r="7" spans="1:13" x14ac:dyDescent="0.35">
      <c r="A7" s="22"/>
      <c r="B7" s="126"/>
      <c r="C7" s="126"/>
      <c r="D7" s="126"/>
      <c r="E7" s="9"/>
      <c r="F7" s="22"/>
      <c r="G7" s="22"/>
      <c r="H7" s="23"/>
      <c r="I7" s="22"/>
      <c r="J7" s="22"/>
      <c r="K7" s="22"/>
      <c r="L7" s="22"/>
      <c r="M7" s="22"/>
    </row>
    <row r="8" spans="1:13" x14ac:dyDescent="0.35">
      <c r="A8" s="22"/>
      <c r="B8" s="22"/>
      <c r="C8" s="22"/>
      <c r="D8" s="22"/>
      <c r="E8" s="22"/>
      <c r="F8" s="22"/>
      <c r="G8" s="22"/>
      <c r="H8" s="22" t="s">
        <v>206</v>
      </c>
      <c r="I8" s="22"/>
      <c r="J8" s="22"/>
      <c r="K8" s="22"/>
      <c r="L8" s="38">
        <f>SUM('1.5 Pig Slurry '!D37+'1.2 &amp; 1.3 Additional water'!C32)</f>
        <v>0</v>
      </c>
      <c r="M8" s="22" t="s">
        <v>7</v>
      </c>
    </row>
    <row r="9" spans="1:13" x14ac:dyDescent="0.35">
      <c r="A9" s="22"/>
      <c r="B9" s="23" t="s">
        <v>196</v>
      </c>
      <c r="C9" s="22"/>
      <c r="D9" s="22"/>
      <c r="E9" s="22"/>
      <c r="F9" s="22"/>
      <c r="G9" s="22"/>
      <c r="H9" s="22"/>
      <c r="I9" s="22"/>
      <c r="J9" s="22"/>
      <c r="K9" s="22"/>
      <c r="L9" s="22"/>
      <c r="M9" s="22"/>
    </row>
    <row r="10" spans="1:13" x14ac:dyDescent="0.35">
      <c r="A10" s="22"/>
      <c r="B10" s="23"/>
      <c r="C10" s="22"/>
      <c r="D10" s="22"/>
      <c r="E10" s="22"/>
      <c r="F10" s="22"/>
      <c r="G10" s="22"/>
      <c r="H10" s="22" t="s">
        <v>207</v>
      </c>
      <c r="I10" s="22"/>
      <c r="J10" s="22"/>
      <c r="K10" s="22"/>
      <c r="L10" s="38">
        <f>SUM(L6-L8)</f>
        <v>0</v>
      </c>
      <c r="M10" s="22" t="s">
        <v>7</v>
      </c>
    </row>
    <row r="11" spans="1:13" x14ac:dyDescent="0.35">
      <c r="A11" s="22"/>
      <c r="B11" s="38" t="s">
        <v>197</v>
      </c>
      <c r="C11" s="38" t="s">
        <v>198</v>
      </c>
      <c r="D11" s="38" t="s">
        <v>199</v>
      </c>
      <c r="E11" s="40" t="s">
        <v>200</v>
      </c>
      <c r="F11" s="22"/>
      <c r="G11" s="22"/>
      <c r="H11" s="22"/>
      <c r="I11" s="22"/>
      <c r="J11" s="22"/>
      <c r="K11" s="22"/>
      <c r="L11" s="22"/>
      <c r="M11" s="22"/>
    </row>
    <row r="12" spans="1:13" x14ac:dyDescent="0.35">
      <c r="A12" s="22"/>
      <c r="B12" s="1"/>
      <c r="C12" s="1"/>
      <c r="D12" s="1"/>
      <c r="E12" s="65">
        <f>SUM(B12*C12*D12)</f>
        <v>0</v>
      </c>
      <c r="F12" s="22"/>
      <c r="G12" s="22"/>
      <c r="H12" s="22"/>
      <c r="I12" s="22"/>
      <c r="J12" s="22"/>
      <c r="K12" s="22"/>
      <c r="L12" s="22"/>
      <c r="M12" s="22"/>
    </row>
    <row r="13" spans="1:13" ht="15.5" customHeight="1" x14ac:dyDescent="0.35">
      <c r="A13" s="22"/>
      <c r="B13" s="22"/>
      <c r="C13" s="22"/>
      <c r="D13" s="22"/>
      <c r="E13" s="22"/>
      <c r="F13" s="22"/>
      <c r="G13" s="22"/>
      <c r="H13" s="22" t="s">
        <v>208</v>
      </c>
      <c r="I13" s="22"/>
      <c r="J13" s="127" t="str">
        <f>IF(L10&lt;0,"Not enough storage - Consider options for reducing inputs to store including clean and dirty water separation or increasing available storage capacity","OK - the storage capacity is sufficient to meet storage period requirements of the regulations. You must consider if additional storage may be required to meet other regulatory requirements")</f>
        <v>OK - the storage capacity is sufficient to meet storage period requirements of the regulations. You must consider if additional storage may be required to meet other regulatory requirements</v>
      </c>
      <c r="K13" s="127"/>
      <c r="L13" s="127"/>
      <c r="M13" s="22"/>
    </row>
    <row r="14" spans="1:13" x14ac:dyDescent="0.35">
      <c r="A14" s="22"/>
      <c r="B14" s="23" t="s">
        <v>192</v>
      </c>
      <c r="C14" s="22"/>
      <c r="D14" s="22"/>
      <c r="E14" s="22"/>
      <c r="F14" s="22"/>
      <c r="G14" s="22"/>
      <c r="H14" s="22"/>
      <c r="I14" s="22"/>
      <c r="J14" s="127"/>
      <c r="K14" s="127"/>
      <c r="L14" s="127"/>
      <c r="M14" s="22"/>
    </row>
    <row r="15" spans="1:13" ht="15.5" customHeight="1" x14ac:dyDescent="0.35">
      <c r="A15" s="22"/>
      <c r="B15" s="22"/>
      <c r="C15" s="22"/>
      <c r="D15" s="22"/>
      <c r="E15" s="22"/>
      <c r="F15" s="22"/>
      <c r="G15" s="22"/>
      <c r="H15" s="26" t="str">
        <f>IF(J13="Not enough storage","The slurry storage capacity has been exceeded, consider options including, additional capacity, slurry export or additional water management","")</f>
        <v/>
      </c>
      <c r="I15" s="26"/>
      <c r="J15" s="127"/>
      <c r="K15" s="127"/>
      <c r="L15" s="127"/>
      <c r="M15" s="22"/>
    </row>
    <row r="16" spans="1:13" x14ac:dyDescent="0.35">
      <c r="A16" s="22"/>
      <c r="B16" s="38" t="s">
        <v>194</v>
      </c>
      <c r="C16" s="38" t="s">
        <v>193</v>
      </c>
      <c r="D16" s="66"/>
      <c r="E16" s="40" t="s">
        <v>195</v>
      </c>
      <c r="F16" s="67"/>
      <c r="G16" s="22"/>
      <c r="H16" s="26"/>
      <c r="I16" s="26"/>
      <c r="J16" s="127"/>
      <c r="K16" s="127"/>
      <c r="L16" s="127"/>
      <c r="M16" s="22"/>
    </row>
    <row r="17" spans="1:13" x14ac:dyDescent="0.35">
      <c r="A17" s="22"/>
      <c r="B17" s="1"/>
      <c r="C17" s="1"/>
      <c r="D17" s="66"/>
      <c r="E17" s="65">
        <f>PI()*B17*B17*C17</f>
        <v>0</v>
      </c>
      <c r="F17" s="67"/>
      <c r="G17" s="22"/>
      <c r="H17" s="26"/>
      <c r="I17" s="26"/>
      <c r="J17" s="127"/>
      <c r="K17" s="127"/>
      <c r="L17" s="127"/>
      <c r="M17" s="22"/>
    </row>
    <row r="18" spans="1:13" x14ac:dyDescent="0.35">
      <c r="A18" s="22"/>
      <c r="B18" s="67"/>
      <c r="C18" s="67"/>
      <c r="D18" s="68"/>
      <c r="E18" s="69"/>
      <c r="F18" s="67"/>
      <c r="G18" s="22"/>
      <c r="H18" s="26"/>
      <c r="I18" s="26"/>
      <c r="J18" s="127"/>
      <c r="K18" s="127"/>
      <c r="L18" s="127"/>
      <c r="M18" s="22"/>
    </row>
    <row r="19" spans="1:13" x14ac:dyDescent="0.35">
      <c r="A19" s="22"/>
      <c r="B19" s="22"/>
      <c r="C19" s="22"/>
      <c r="D19" s="22"/>
      <c r="E19" s="22"/>
      <c r="F19" s="22"/>
      <c r="G19" s="22"/>
      <c r="H19" s="22"/>
      <c r="I19" s="22"/>
      <c r="J19" s="22"/>
      <c r="K19" s="22"/>
      <c r="L19" s="22"/>
      <c r="M19" s="22"/>
    </row>
    <row r="20" spans="1:13" x14ac:dyDescent="0.35">
      <c r="A20" s="22"/>
      <c r="B20" s="100" t="s">
        <v>327</v>
      </c>
      <c r="C20" s="100"/>
      <c r="D20" s="100"/>
      <c r="E20" s="100"/>
      <c r="F20" s="100"/>
      <c r="G20" s="100"/>
      <c r="H20" s="100"/>
      <c r="I20" s="100"/>
      <c r="J20" s="100"/>
      <c r="K20" s="100"/>
      <c r="L20" s="100"/>
      <c r="M20" s="22"/>
    </row>
    <row r="21" spans="1:13" x14ac:dyDescent="0.35">
      <c r="A21" s="22"/>
      <c r="B21" s="100"/>
      <c r="C21" s="100"/>
      <c r="D21" s="100"/>
      <c r="E21" s="100"/>
      <c r="F21" s="100"/>
      <c r="G21" s="100"/>
      <c r="H21" s="100"/>
      <c r="I21" s="100"/>
      <c r="J21" s="100"/>
      <c r="K21" s="100"/>
      <c r="L21" s="100"/>
      <c r="M21" s="22"/>
    </row>
    <row r="22" spans="1:13" x14ac:dyDescent="0.35">
      <c r="A22" s="22"/>
      <c r="B22" s="30" t="s">
        <v>310</v>
      </c>
      <c r="C22" s="22"/>
      <c r="D22" s="22"/>
      <c r="E22" s="22"/>
      <c r="F22" s="22"/>
      <c r="G22" s="22"/>
      <c r="H22" s="22"/>
      <c r="I22" s="22"/>
      <c r="J22" s="22"/>
      <c r="K22" s="22"/>
      <c r="L22" s="22"/>
      <c r="M22" s="22"/>
    </row>
    <row r="23" spans="1:13" x14ac:dyDescent="0.35">
      <c r="A23" s="20"/>
      <c r="B23" s="20"/>
      <c r="C23" s="20"/>
      <c r="D23" s="20"/>
      <c r="E23" s="20"/>
      <c r="F23" s="20"/>
      <c r="G23" s="20"/>
      <c r="H23" s="20"/>
      <c r="I23" s="20"/>
      <c r="J23" s="20"/>
      <c r="K23" s="20"/>
      <c r="L23" s="20"/>
      <c r="M23" s="20"/>
    </row>
  </sheetData>
  <sheetProtection algorithmName="SHA-512" hashValue="IMK6KFQOE8vbUOcsDe7eYcFuiiCinNzCBbFq/0DD27tFNkLUXbAzTBBoHamvWOD/pARuVHkyiUHgzoy0yArZgA==" saltValue="z0Z9LZMDUgz87UNNsllt6w==" spinCount="100000" sheet="1" objects="1" scenarios="1" selectLockedCells="1"/>
  <mergeCells count="3">
    <mergeCell ref="B20:L21"/>
    <mergeCell ref="B6:D7"/>
    <mergeCell ref="J13:L18"/>
  </mergeCells>
  <hyperlinks>
    <hyperlink ref="K1" location="Overview!A1" display="Return to Overview "/>
    <hyperlink ref="B22"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H1" sqref="H1"/>
    </sheetView>
  </sheetViews>
  <sheetFormatPr defaultRowHeight="15.5" x14ac:dyDescent="0.35"/>
  <cols>
    <col min="1" max="1" width="4.765625" style="21" customWidth="1"/>
    <col min="2" max="2" width="29.23046875" style="21" customWidth="1"/>
    <col min="3" max="5" width="17.84375" style="21" customWidth="1"/>
    <col min="6" max="6" width="16.765625" style="21" bestFit="1" customWidth="1"/>
    <col min="7" max="7" width="16.3046875" style="21" customWidth="1"/>
    <col min="8" max="8" width="12.15234375" style="21" bestFit="1" customWidth="1"/>
    <col min="9" max="9" width="16.07421875" style="21" bestFit="1" customWidth="1"/>
    <col min="10" max="10" width="14.23046875" style="21" customWidth="1"/>
    <col min="11" max="16384" width="9.23046875" style="21"/>
  </cols>
  <sheetData>
    <row r="1" spans="1:10" x14ac:dyDescent="0.35">
      <c r="A1" s="31"/>
      <c r="B1" s="45" t="s">
        <v>262</v>
      </c>
      <c r="C1" s="31"/>
      <c r="D1" s="31"/>
      <c r="E1" s="31"/>
      <c r="F1" s="31"/>
      <c r="G1" s="31"/>
      <c r="H1" s="10" t="s">
        <v>230</v>
      </c>
      <c r="I1" s="31"/>
      <c r="J1" s="31"/>
    </row>
    <row r="2" spans="1:10" x14ac:dyDescent="0.35">
      <c r="A2" s="31"/>
      <c r="B2" s="45"/>
      <c r="C2" s="31"/>
      <c r="D2" s="31"/>
      <c r="E2" s="31"/>
      <c r="F2" s="31"/>
      <c r="G2" s="31"/>
      <c r="H2" s="31"/>
      <c r="I2" s="31"/>
      <c r="J2" s="31"/>
    </row>
    <row r="3" spans="1:10" ht="62" x14ac:dyDescent="0.35">
      <c r="A3" s="31"/>
      <c r="B3" s="121" t="s">
        <v>0</v>
      </c>
      <c r="C3" s="121"/>
      <c r="D3" s="39" t="s">
        <v>276</v>
      </c>
      <c r="E3" s="70" t="s">
        <v>263</v>
      </c>
      <c r="F3" s="71" t="s">
        <v>259</v>
      </c>
      <c r="G3" s="46" t="s">
        <v>289</v>
      </c>
      <c r="H3" s="46" t="s">
        <v>260</v>
      </c>
      <c r="I3" s="46" t="s">
        <v>315</v>
      </c>
      <c r="J3" s="46" t="s">
        <v>261</v>
      </c>
    </row>
    <row r="4" spans="1:10" x14ac:dyDescent="0.35">
      <c r="A4" s="31"/>
      <c r="B4" s="116" t="s">
        <v>252</v>
      </c>
      <c r="C4" s="38" t="s">
        <v>57</v>
      </c>
      <c r="D4" s="7"/>
      <c r="E4" s="7"/>
      <c r="F4" s="38">
        <v>0.04</v>
      </c>
      <c r="G4" s="38">
        <f>(D4*E4)*F4</f>
        <v>0</v>
      </c>
      <c r="H4" s="38">
        <v>0.9</v>
      </c>
      <c r="I4" s="38">
        <f>G4*H4</f>
        <v>0</v>
      </c>
      <c r="J4" s="38">
        <f>I4/1000</f>
        <v>0</v>
      </c>
    </row>
    <row r="5" spans="1:10" x14ac:dyDescent="0.35">
      <c r="A5" s="31"/>
      <c r="B5" s="116"/>
      <c r="C5" s="38" t="s">
        <v>254</v>
      </c>
      <c r="D5" s="7"/>
      <c r="E5" s="7"/>
      <c r="F5" s="38">
        <v>0.12</v>
      </c>
      <c r="G5" s="38">
        <f t="shared" ref="G5:G12" si="0">(D5*E5)*F5</f>
        <v>0</v>
      </c>
      <c r="H5" s="38">
        <v>0.9</v>
      </c>
      <c r="I5" s="38">
        <f t="shared" ref="I5:I12" si="1">G5*H5</f>
        <v>0</v>
      </c>
      <c r="J5" s="38">
        <f t="shared" ref="J5:J12" si="2">I5/1000</f>
        <v>0</v>
      </c>
    </row>
    <row r="6" spans="1:10" x14ac:dyDescent="0.35">
      <c r="A6" s="31"/>
      <c r="B6" s="128" t="s">
        <v>253</v>
      </c>
      <c r="C6" s="129"/>
      <c r="D6" s="7"/>
      <c r="E6" s="7"/>
      <c r="F6" s="38">
        <v>0.06</v>
      </c>
      <c r="G6" s="38">
        <f t="shared" si="0"/>
        <v>0</v>
      </c>
      <c r="H6" s="38">
        <v>0.5</v>
      </c>
      <c r="I6" s="38">
        <f t="shared" si="1"/>
        <v>0</v>
      </c>
      <c r="J6" s="38">
        <f t="shared" si="2"/>
        <v>0</v>
      </c>
    </row>
    <row r="7" spans="1:10" x14ac:dyDescent="0.35">
      <c r="A7" s="31"/>
      <c r="B7" s="130" t="s">
        <v>255</v>
      </c>
      <c r="C7" s="38" t="s">
        <v>62</v>
      </c>
      <c r="D7" s="7"/>
      <c r="E7" s="7"/>
      <c r="F7" s="38">
        <v>0.04</v>
      </c>
      <c r="G7" s="38">
        <f t="shared" si="0"/>
        <v>0</v>
      </c>
      <c r="H7" s="38">
        <v>0.5</v>
      </c>
      <c r="I7" s="38">
        <f t="shared" si="1"/>
        <v>0</v>
      </c>
      <c r="J7" s="38">
        <f t="shared" si="2"/>
        <v>0</v>
      </c>
    </row>
    <row r="8" spans="1:10" x14ac:dyDescent="0.35">
      <c r="A8" s="31"/>
      <c r="B8" s="131"/>
      <c r="C8" s="38" t="s">
        <v>256</v>
      </c>
      <c r="D8" s="7"/>
      <c r="E8" s="7"/>
      <c r="F8" s="38">
        <v>0.12</v>
      </c>
      <c r="G8" s="38">
        <f t="shared" si="0"/>
        <v>0</v>
      </c>
      <c r="H8" s="38">
        <v>0.5</v>
      </c>
      <c r="I8" s="38">
        <f t="shared" si="1"/>
        <v>0</v>
      </c>
      <c r="J8" s="38">
        <f t="shared" si="2"/>
        <v>0</v>
      </c>
    </row>
    <row r="9" spans="1:10" x14ac:dyDescent="0.35">
      <c r="A9" s="31"/>
      <c r="B9" s="118" t="s">
        <v>257</v>
      </c>
      <c r="C9" s="38" t="s">
        <v>65</v>
      </c>
      <c r="D9" s="7"/>
      <c r="E9" s="7"/>
      <c r="F9" s="38">
        <v>0.16</v>
      </c>
      <c r="G9" s="38">
        <f t="shared" si="0"/>
        <v>0</v>
      </c>
      <c r="H9" s="38">
        <v>0.5</v>
      </c>
      <c r="I9" s="38">
        <f t="shared" si="1"/>
        <v>0</v>
      </c>
      <c r="J9" s="38">
        <f t="shared" si="2"/>
        <v>0</v>
      </c>
    </row>
    <row r="10" spans="1:10" x14ac:dyDescent="0.35">
      <c r="A10" s="31"/>
      <c r="B10" s="118"/>
      <c r="C10" s="38" t="s">
        <v>66</v>
      </c>
      <c r="D10" s="7"/>
      <c r="E10" s="7"/>
      <c r="F10" s="38">
        <v>0.12</v>
      </c>
      <c r="G10" s="38">
        <f t="shared" si="0"/>
        <v>0</v>
      </c>
      <c r="H10" s="38">
        <v>0.5</v>
      </c>
      <c r="I10" s="38">
        <f t="shared" si="1"/>
        <v>0</v>
      </c>
      <c r="J10" s="38">
        <f t="shared" si="2"/>
        <v>0</v>
      </c>
    </row>
    <row r="11" spans="1:10" x14ac:dyDescent="0.35">
      <c r="A11" s="31"/>
      <c r="B11" s="113" t="s">
        <v>258</v>
      </c>
      <c r="C11" s="113"/>
      <c r="D11" s="12"/>
      <c r="E11" s="12"/>
      <c r="F11" s="38">
        <v>0.1</v>
      </c>
      <c r="G11" s="38">
        <f t="shared" si="0"/>
        <v>0</v>
      </c>
      <c r="H11" s="38">
        <v>0.5</v>
      </c>
      <c r="I11" s="38">
        <f t="shared" si="1"/>
        <v>0</v>
      </c>
      <c r="J11" s="38">
        <f t="shared" si="2"/>
        <v>0</v>
      </c>
    </row>
    <row r="12" spans="1:10" x14ac:dyDescent="0.35">
      <c r="A12" s="31"/>
      <c r="B12" s="113" t="s">
        <v>222</v>
      </c>
      <c r="C12" s="113"/>
      <c r="D12" s="12"/>
      <c r="E12" s="12"/>
      <c r="F12" s="38">
        <v>1.6</v>
      </c>
      <c r="G12" s="38">
        <f t="shared" si="0"/>
        <v>0</v>
      </c>
      <c r="H12" s="38">
        <v>0.5</v>
      </c>
      <c r="I12" s="38">
        <f t="shared" si="1"/>
        <v>0</v>
      </c>
      <c r="J12" s="38">
        <f t="shared" si="2"/>
        <v>0</v>
      </c>
    </row>
    <row r="13" spans="1:10" x14ac:dyDescent="0.35">
      <c r="A13" s="31"/>
      <c r="B13" s="31"/>
      <c r="C13" s="31"/>
      <c r="D13" s="31"/>
      <c r="E13" s="31"/>
      <c r="F13" s="31"/>
      <c r="G13" s="31"/>
      <c r="H13" s="31"/>
      <c r="I13" s="31"/>
      <c r="J13" s="31"/>
    </row>
    <row r="14" spans="1:10" x14ac:dyDescent="0.35">
      <c r="A14" s="31"/>
      <c r="B14" s="31"/>
      <c r="C14" s="31"/>
      <c r="D14" s="31"/>
      <c r="E14" s="121" t="s">
        <v>316</v>
      </c>
      <c r="F14" s="121"/>
      <c r="G14" s="121"/>
      <c r="H14" s="121"/>
      <c r="I14" s="72" t="s">
        <v>317</v>
      </c>
      <c r="J14" s="40">
        <f>SUM(I4:I12)</f>
        <v>0</v>
      </c>
    </row>
    <row r="15" spans="1:10" x14ac:dyDescent="0.35">
      <c r="A15" s="31"/>
      <c r="B15" s="31"/>
      <c r="C15" s="31"/>
      <c r="D15" s="31"/>
      <c r="E15" s="121"/>
      <c r="F15" s="121"/>
      <c r="G15" s="121"/>
      <c r="H15" s="121"/>
      <c r="I15" s="72" t="s">
        <v>7</v>
      </c>
      <c r="J15" s="40">
        <f>SUM(J4:J12)</f>
        <v>0</v>
      </c>
    </row>
  </sheetData>
  <sheetProtection algorithmName="SHA-512" hashValue="25CT/m2IorqAIsdXLfc5kFcAnnA44hNLubI2JU9/DpSqOditaDrXUj6JSizDLbMRMqSmda0PF8gi0kQM5+Y3Tw==" saltValue="QvIM96Cz7AR1o1O9qHuuMA==" spinCount="100000" sheet="1" objects="1" scenarios="1" selectLockedCells="1"/>
  <mergeCells count="8">
    <mergeCell ref="E14:H15"/>
    <mergeCell ref="B3:C3"/>
    <mergeCell ref="B6:C6"/>
    <mergeCell ref="B7:B8"/>
    <mergeCell ref="B4:B5"/>
    <mergeCell ref="B9:B10"/>
    <mergeCell ref="B11:C11"/>
    <mergeCell ref="B12:C12"/>
  </mergeCells>
  <hyperlinks>
    <hyperlink ref="H1" location="Overview!A1" display="Return to Overview"/>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9"/>
  <sheetViews>
    <sheetView workbookViewId="0">
      <selection activeCell="E1" sqref="E1"/>
    </sheetView>
  </sheetViews>
  <sheetFormatPr defaultRowHeight="15.5" x14ac:dyDescent="0.35"/>
  <cols>
    <col min="1" max="1" width="4.921875" style="21" customWidth="1"/>
    <col min="2" max="2" width="34.84375" style="21" customWidth="1"/>
    <col min="3" max="3" width="25.765625" style="21" bestFit="1" customWidth="1"/>
    <col min="4" max="4" width="9.23046875" style="21"/>
    <col min="5" max="5" width="27.53515625" style="21" customWidth="1"/>
    <col min="6" max="16384" width="9.23046875" style="21"/>
  </cols>
  <sheetData>
    <row r="1" spans="1:8" x14ac:dyDescent="0.35">
      <c r="A1" s="31"/>
      <c r="B1" s="45" t="s">
        <v>282</v>
      </c>
      <c r="C1" s="31"/>
      <c r="D1" s="31"/>
      <c r="E1" s="10" t="s">
        <v>230</v>
      </c>
      <c r="F1" s="31"/>
      <c r="G1" s="31"/>
      <c r="H1" s="31"/>
    </row>
    <row r="2" spans="1:8" x14ac:dyDescent="0.35">
      <c r="A2" s="31"/>
      <c r="B2" s="31"/>
      <c r="C2" s="31"/>
      <c r="D2" s="31"/>
      <c r="E2" s="31"/>
      <c r="F2" s="31"/>
      <c r="G2" s="31"/>
      <c r="H2" s="31"/>
    </row>
    <row r="3" spans="1:8" x14ac:dyDescent="0.35">
      <c r="A3" s="31"/>
      <c r="B3" s="134" t="s">
        <v>103</v>
      </c>
      <c r="C3" s="132" t="s">
        <v>331</v>
      </c>
      <c r="D3" s="31"/>
      <c r="E3" s="79" t="s">
        <v>330</v>
      </c>
      <c r="F3" s="79">
        <f>SUM(C4:C499)</f>
        <v>0</v>
      </c>
      <c r="G3" s="45" t="s">
        <v>105</v>
      </c>
      <c r="H3" s="97"/>
    </row>
    <row r="4" spans="1:8" x14ac:dyDescent="0.35">
      <c r="A4" s="31"/>
      <c r="B4" s="135"/>
      <c r="C4" s="133"/>
      <c r="D4" s="31"/>
      <c r="E4" s="45"/>
      <c r="F4" s="45"/>
      <c r="G4" s="31"/>
      <c r="H4" s="31"/>
    </row>
    <row r="5" spans="1:8" x14ac:dyDescent="0.35">
      <c r="A5" s="31"/>
      <c r="B5" s="7"/>
      <c r="C5" s="7"/>
      <c r="D5" s="31"/>
      <c r="E5" s="31"/>
      <c r="F5" s="31"/>
      <c r="G5" s="31"/>
      <c r="H5" s="31"/>
    </row>
    <row r="6" spans="1:8" x14ac:dyDescent="0.35">
      <c r="A6" s="31"/>
      <c r="B6" s="7"/>
      <c r="C6" s="7"/>
      <c r="D6" s="31"/>
      <c r="E6" s="31"/>
      <c r="F6" s="31"/>
      <c r="G6" s="31"/>
      <c r="H6" s="31"/>
    </row>
    <row r="7" spans="1:8" ht="15.5" customHeight="1" x14ac:dyDescent="0.35">
      <c r="A7" s="31"/>
      <c r="B7" s="7"/>
      <c r="C7" s="7"/>
      <c r="D7" s="31"/>
      <c r="E7" s="138" t="s">
        <v>328</v>
      </c>
      <c r="F7" s="139">
        <f>SUM(F3*170)</f>
        <v>0</v>
      </c>
      <c r="G7" s="31"/>
      <c r="H7" s="31" t="s">
        <v>329</v>
      </c>
    </row>
    <row r="8" spans="1:8" x14ac:dyDescent="0.35">
      <c r="A8" s="31"/>
      <c r="B8" s="7"/>
      <c r="C8" s="7"/>
      <c r="D8" s="31"/>
      <c r="E8" s="138"/>
      <c r="F8" s="139"/>
      <c r="G8" s="31"/>
      <c r="H8" s="31"/>
    </row>
    <row r="9" spans="1:8" x14ac:dyDescent="0.35">
      <c r="A9" s="31"/>
      <c r="B9" s="7"/>
      <c r="C9" s="7"/>
      <c r="D9" s="31"/>
      <c r="E9" s="138"/>
      <c r="F9" s="139"/>
      <c r="G9" s="31"/>
      <c r="H9" s="31"/>
    </row>
    <row r="10" spans="1:8" x14ac:dyDescent="0.35">
      <c r="A10" s="31"/>
      <c r="B10" s="7"/>
      <c r="C10" s="7"/>
      <c r="D10" s="31"/>
      <c r="E10" s="138"/>
      <c r="F10" s="139"/>
      <c r="G10" s="45" t="s">
        <v>104</v>
      </c>
      <c r="H10" s="31"/>
    </row>
    <row r="11" spans="1:8" x14ac:dyDescent="0.35">
      <c r="A11" s="31"/>
      <c r="B11" s="7"/>
      <c r="C11" s="7"/>
      <c r="D11" s="31"/>
      <c r="E11" s="98"/>
      <c r="F11" s="31"/>
      <c r="G11" s="31"/>
      <c r="H11" s="31"/>
    </row>
    <row r="12" spans="1:8" x14ac:dyDescent="0.35">
      <c r="A12" s="31"/>
      <c r="B12" s="7"/>
      <c r="C12" s="7"/>
      <c r="D12" s="31"/>
      <c r="E12" s="31"/>
      <c r="F12" s="31"/>
      <c r="G12" s="31"/>
      <c r="H12" s="31"/>
    </row>
    <row r="13" spans="1:8" x14ac:dyDescent="0.35">
      <c r="A13" s="31"/>
      <c r="B13" s="7"/>
      <c r="C13" s="7"/>
      <c r="D13" s="31"/>
      <c r="E13" s="31"/>
      <c r="F13" s="31"/>
      <c r="G13" s="31"/>
      <c r="H13" s="31"/>
    </row>
    <row r="14" spans="1:8" x14ac:dyDescent="0.35">
      <c r="A14" s="31"/>
      <c r="B14" s="7"/>
      <c r="C14" s="7"/>
      <c r="D14" s="31"/>
      <c r="E14" s="136" t="s">
        <v>265</v>
      </c>
      <c r="F14" s="140">
        <f>SUM('2.2 Total N Produced '!F56+'2.3 Imported Livestock Manure'!H4-'2.4 Exported Livestock Manure'!H4)</f>
        <v>0</v>
      </c>
      <c r="G14" s="31"/>
      <c r="H14" s="31"/>
    </row>
    <row r="15" spans="1:8" x14ac:dyDescent="0.35">
      <c r="A15" s="31"/>
      <c r="B15" s="7"/>
      <c r="C15" s="7"/>
      <c r="D15" s="31"/>
      <c r="E15" s="136"/>
      <c r="F15" s="140"/>
      <c r="G15" s="31"/>
      <c r="H15" s="31"/>
    </row>
    <row r="16" spans="1:8" x14ac:dyDescent="0.35">
      <c r="A16" s="31"/>
      <c r="B16" s="7"/>
      <c r="C16" s="7"/>
      <c r="D16" s="31"/>
      <c r="E16" s="136"/>
      <c r="F16" s="140"/>
      <c r="G16" s="45" t="s">
        <v>213</v>
      </c>
      <c r="H16" s="31"/>
    </row>
    <row r="17" spans="1:8" x14ac:dyDescent="0.35">
      <c r="A17" s="31"/>
      <c r="B17" s="7"/>
      <c r="C17" s="7"/>
      <c r="D17" s="31"/>
      <c r="E17" s="31"/>
      <c r="F17" s="31"/>
      <c r="G17" s="31"/>
      <c r="H17" s="31"/>
    </row>
    <row r="18" spans="1:8" x14ac:dyDescent="0.35">
      <c r="A18" s="31"/>
      <c r="B18" s="7"/>
      <c r="C18" s="7"/>
      <c r="D18" s="31"/>
      <c r="E18" s="31"/>
      <c r="F18" s="31"/>
      <c r="G18" s="31"/>
      <c r="H18" s="31"/>
    </row>
    <row r="19" spans="1:8" ht="15.5" customHeight="1" x14ac:dyDescent="0.35">
      <c r="A19" s="31"/>
      <c r="B19" s="7"/>
      <c r="C19" s="7"/>
      <c r="D19" s="31"/>
      <c r="E19" s="138" t="s">
        <v>214</v>
      </c>
      <c r="F19" s="140">
        <f>SUM(F7-F14)</f>
        <v>0</v>
      </c>
      <c r="G19" s="31"/>
      <c r="H19" s="31"/>
    </row>
    <row r="20" spans="1:8" x14ac:dyDescent="0.35">
      <c r="A20" s="31"/>
      <c r="B20" s="7"/>
      <c r="C20" s="7"/>
      <c r="D20" s="31"/>
      <c r="E20" s="138"/>
      <c r="F20" s="140"/>
      <c r="G20" s="31"/>
      <c r="H20" s="31"/>
    </row>
    <row r="21" spans="1:8" x14ac:dyDescent="0.35">
      <c r="A21" s="31"/>
      <c r="B21" s="7"/>
      <c r="C21" s="7"/>
      <c r="D21" s="31"/>
      <c r="E21" s="138"/>
      <c r="F21" s="140"/>
      <c r="G21" s="45" t="s">
        <v>213</v>
      </c>
      <c r="H21" s="31"/>
    </row>
    <row r="22" spans="1:8" x14ac:dyDescent="0.35">
      <c r="A22" s="31"/>
      <c r="B22" s="7"/>
      <c r="C22" s="7"/>
      <c r="D22" s="31"/>
      <c r="E22" s="31"/>
      <c r="F22" s="31"/>
      <c r="G22" s="31"/>
      <c r="H22" s="31"/>
    </row>
    <row r="23" spans="1:8" x14ac:dyDescent="0.35">
      <c r="A23" s="31"/>
      <c r="B23" s="7"/>
      <c r="C23" s="7"/>
      <c r="D23" s="31"/>
      <c r="E23" s="31"/>
      <c r="F23" s="31"/>
      <c r="G23" s="31"/>
      <c r="H23" s="31"/>
    </row>
    <row r="24" spans="1:8" x14ac:dyDescent="0.35">
      <c r="A24" s="31"/>
      <c r="B24" s="7"/>
      <c r="C24" s="7"/>
      <c r="D24" s="31"/>
      <c r="E24" s="136" t="s">
        <v>227</v>
      </c>
      <c r="F24" s="137" t="str">
        <f>IF(F19&gt;-0.1,"Within the 170kg/ha limit","170kg/ha limit exceeded")</f>
        <v>Within the 170kg/ha limit</v>
      </c>
      <c r="G24" s="137"/>
      <c r="H24" s="137"/>
    </row>
    <row r="25" spans="1:8" x14ac:dyDescent="0.35">
      <c r="A25" s="31"/>
      <c r="B25" s="7"/>
      <c r="C25" s="7"/>
      <c r="D25" s="31"/>
      <c r="E25" s="136"/>
      <c r="F25" s="137"/>
      <c r="G25" s="137"/>
      <c r="H25" s="137"/>
    </row>
    <row r="26" spans="1:8" x14ac:dyDescent="0.35">
      <c r="A26" s="31"/>
      <c r="B26" s="7"/>
      <c r="C26" s="7"/>
      <c r="D26" s="31"/>
      <c r="E26" s="31"/>
      <c r="F26" s="31"/>
      <c r="G26" s="31"/>
      <c r="H26" s="31"/>
    </row>
    <row r="27" spans="1:8" x14ac:dyDescent="0.35">
      <c r="A27" s="31"/>
      <c r="B27" s="7"/>
      <c r="C27" s="7"/>
      <c r="D27" s="31"/>
      <c r="E27" s="31"/>
      <c r="F27" s="31"/>
      <c r="G27" s="31"/>
      <c r="H27" s="31"/>
    </row>
    <row r="28" spans="1:8" x14ac:dyDescent="0.35">
      <c r="A28" s="31"/>
      <c r="B28" s="7"/>
      <c r="C28" s="7"/>
      <c r="D28" s="31"/>
      <c r="E28" s="31"/>
      <c r="F28" s="31"/>
      <c r="G28" s="31"/>
      <c r="H28" s="31"/>
    </row>
    <row r="29" spans="1:8" x14ac:dyDescent="0.35">
      <c r="A29" s="31"/>
      <c r="B29" s="7"/>
      <c r="C29" s="7"/>
      <c r="D29" s="31"/>
      <c r="E29" s="31"/>
      <c r="F29" s="31"/>
      <c r="G29" s="31"/>
      <c r="H29" s="31"/>
    </row>
    <row r="30" spans="1:8" x14ac:dyDescent="0.35">
      <c r="A30" s="31"/>
      <c r="B30" s="7"/>
      <c r="C30" s="7"/>
      <c r="D30" s="31"/>
      <c r="E30" s="31"/>
      <c r="F30" s="31"/>
      <c r="G30" s="31"/>
      <c r="H30" s="31"/>
    </row>
    <row r="31" spans="1:8" x14ac:dyDescent="0.35">
      <c r="A31" s="31"/>
      <c r="B31" s="7"/>
      <c r="C31" s="7"/>
      <c r="D31" s="31"/>
      <c r="E31" s="31"/>
      <c r="F31" s="31"/>
      <c r="G31" s="31"/>
      <c r="H31" s="31"/>
    </row>
    <row r="32" spans="1:8" x14ac:dyDescent="0.35">
      <c r="A32" s="31"/>
      <c r="B32" s="7"/>
      <c r="C32" s="7"/>
      <c r="D32" s="31"/>
      <c r="E32" s="31"/>
      <c r="F32" s="31"/>
      <c r="G32" s="31"/>
      <c r="H32" s="31"/>
    </row>
    <row r="33" spans="1:8" x14ac:dyDescent="0.35">
      <c r="A33" s="31"/>
      <c r="B33" s="7"/>
      <c r="C33" s="7"/>
      <c r="D33" s="31"/>
      <c r="E33" s="31"/>
      <c r="F33" s="31"/>
      <c r="G33" s="31"/>
      <c r="H33" s="31"/>
    </row>
    <row r="34" spans="1:8" x14ac:dyDescent="0.35">
      <c r="A34" s="31"/>
      <c r="B34" s="7"/>
      <c r="C34" s="7"/>
      <c r="D34" s="31"/>
      <c r="E34" s="31"/>
      <c r="F34" s="31"/>
      <c r="G34" s="31"/>
      <c r="H34" s="31"/>
    </row>
    <row r="35" spans="1:8" x14ac:dyDescent="0.35">
      <c r="A35" s="31"/>
      <c r="B35" s="7"/>
      <c r="C35" s="7"/>
      <c r="D35" s="31"/>
      <c r="E35" s="31"/>
      <c r="F35" s="31"/>
      <c r="G35" s="31"/>
      <c r="H35" s="31"/>
    </row>
    <row r="36" spans="1:8" x14ac:dyDescent="0.35">
      <c r="A36" s="31"/>
      <c r="B36" s="7"/>
      <c r="C36" s="7"/>
      <c r="D36" s="31"/>
      <c r="E36" s="31"/>
      <c r="F36" s="31"/>
      <c r="G36" s="31"/>
      <c r="H36" s="31"/>
    </row>
    <row r="37" spans="1:8" x14ac:dyDescent="0.35">
      <c r="A37" s="31"/>
      <c r="B37" s="7"/>
      <c r="C37" s="7"/>
      <c r="D37" s="31"/>
      <c r="E37" s="31"/>
      <c r="F37" s="31"/>
      <c r="G37" s="31"/>
      <c r="H37" s="31"/>
    </row>
    <row r="38" spans="1:8" x14ac:dyDescent="0.35">
      <c r="A38" s="31"/>
      <c r="B38" s="7"/>
      <c r="C38" s="7"/>
      <c r="D38" s="31"/>
      <c r="E38" s="31"/>
      <c r="F38" s="31"/>
      <c r="G38" s="31"/>
      <c r="H38" s="31"/>
    </row>
    <row r="39" spans="1:8" x14ac:dyDescent="0.35">
      <c r="A39" s="31"/>
      <c r="B39" s="7"/>
      <c r="C39" s="7"/>
      <c r="D39" s="31"/>
      <c r="E39" s="31"/>
      <c r="F39" s="31"/>
      <c r="G39" s="31"/>
      <c r="H39" s="31"/>
    </row>
    <row r="40" spans="1:8" x14ac:dyDescent="0.35">
      <c r="A40" s="31"/>
      <c r="B40" s="7"/>
      <c r="C40" s="7"/>
      <c r="D40" s="31"/>
      <c r="E40" s="31"/>
      <c r="F40" s="31"/>
      <c r="G40" s="31"/>
      <c r="H40" s="31"/>
    </row>
    <row r="41" spans="1:8" x14ac:dyDescent="0.35">
      <c r="A41" s="31"/>
      <c r="B41" s="7"/>
      <c r="C41" s="7"/>
      <c r="D41" s="31"/>
      <c r="E41" s="31"/>
      <c r="F41" s="31"/>
      <c r="G41" s="31"/>
      <c r="H41" s="31"/>
    </row>
    <row r="42" spans="1:8" x14ac:dyDescent="0.35">
      <c r="A42" s="31"/>
      <c r="B42" s="7"/>
      <c r="C42" s="7"/>
      <c r="D42" s="31"/>
      <c r="E42" s="31"/>
      <c r="F42" s="31"/>
      <c r="G42" s="31"/>
      <c r="H42" s="31"/>
    </row>
    <row r="43" spans="1:8" x14ac:dyDescent="0.35">
      <c r="A43" s="31"/>
      <c r="B43" s="7"/>
      <c r="C43" s="7"/>
      <c r="D43" s="31"/>
      <c r="E43" s="31"/>
      <c r="F43" s="31"/>
      <c r="G43" s="31"/>
      <c r="H43" s="31"/>
    </row>
    <row r="44" spans="1:8" x14ac:dyDescent="0.35">
      <c r="A44" s="31"/>
      <c r="B44" s="7"/>
      <c r="C44" s="7"/>
      <c r="D44" s="31"/>
      <c r="E44" s="31"/>
      <c r="F44" s="31"/>
      <c r="G44" s="31"/>
      <c r="H44" s="31"/>
    </row>
    <row r="45" spans="1:8" x14ac:dyDescent="0.35">
      <c r="A45" s="31"/>
      <c r="B45" s="7"/>
      <c r="C45" s="7"/>
      <c r="D45" s="31"/>
      <c r="E45" s="31"/>
      <c r="F45" s="31"/>
      <c r="G45" s="31"/>
      <c r="H45" s="31"/>
    </row>
    <row r="46" spans="1:8" x14ac:dyDescent="0.35">
      <c r="A46" s="31"/>
      <c r="B46" s="7"/>
      <c r="C46" s="7"/>
      <c r="D46" s="31"/>
      <c r="E46" s="31"/>
      <c r="F46" s="31"/>
      <c r="G46" s="31"/>
      <c r="H46" s="31"/>
    </row>
    <row r="47" spans="1:8" x14ac:dyDescent="0.35">
      <c r="A47" s="31"/>
      <c r="B47" s="7"/>
      <c r="C47" s="7"/>
      <c r="D47" s="31"/>
      <c r="E47" s="31"/>
      <c r="F47" s="31"/>
      <c r="G47" s="31"/>
      <c r="H47" s="31"/>
    </row>
    <row r="48" spans="1:8" x14ac:dyDescent="0.35">
      <c r="A48" s="31"/>
      <c r="B48" s="7"/>
      <c r="C48" s="7"/>
      <c r="D48" s="31"/>
      <c r="E48" s="31"/>
      <c r="F48" s="31"/>
      <c r="G48" s="31"/>
      <c r="H48" s="31"/>
    </row>
    <row r="49" spans="1:8" x14ac:dyDescent="0.35">
      <c r="A49" s="31"/>
      <c r="B49" s="7"/>
      <c r="C49" s="7"/>
      <c r="D49" s="31"/>
      <c r="E49" s="31"/>
      <c r="F49" s="31"/>
      <c r="G49" s="31"/>
      <c r="H49" s="31"/>
    </row>
    <row r="50" spans="1:8" x14ac:dyDescent="0.35">
      <c r="A50" s="31"/>
      <c r="B50" s="7"/>
      <c r="C50" s="7"/>
      <c r="D50" s="31"/>
      <c r="E50" s="31"/>
      <c r="F50" s="31"/>
      <c r="G50" s="31"/>
      <c r="H50" s="31"/>
    </row>
    <row r="51" spans="1:8" x14ac:dyDescent="0.35">
      <c r="A51" s="31"/>
      <c r="B51" s="7"/>
      <c r="C51" s="7"/>
      <c r="D51" s="31"/>
      <c r="E51" s="31"/>
      <c r="F51" s="31"/>
      <c r="G51" s="31"/>
      <c r="H51" s="31"/>
    </row>
    <row r="52" spans="1:8" x14ac:dyDescent="0.35">
      <c r="A52" s="31"/>
      <c r="B52" s="7"/>
      <c r="C52" s="7"/>
      <c r="D52" s="31"/>
      <c r="E52" s="31"/>
      <c r="F52" s="31"/>
      <c r="G52" s="31"/>
      <c r="H52" s="31"/>
    </row>
    <row r="53" spans="1:8" x14ac:dyDescent="0.35">
      <c r="A53" s="31"/>
      <c r="B53" s="7"/>
      <c r="C53" s="7"/>
      <c r="D53" s="31"/>
      <c r="E53" s="31"/>
      <c r="F53" s="31"/>
      <c r="G53" s="31"/>
      <c r="H53" s="31"/>
    </row>
    <row r="54" spans="1:8" x14ac:dyDescent="0.35">
      <c r="A54" s="31"/>
      <c r="B54" s="7"/>
      <c r="C54" s="7"/>
      <c r="D54" s="31"/>
      <c r="E54" s="31"/>
      <c r="F54" s="31"/>
      <c r="G54" s="31"/>
      <c r="H54" s="31"/>
    </row>
    <row r="55" spans="1:8" x14ac:dyDescent="0.35">
      <c r="A55" s="31"/>
      <c r="B55" s="7"/>
      <c r="C55" s="7"/>
      <c r="D55" s="31"/>
      <c r="E55" s="31"/>
      <c r="F55" s="31"/>
      <c r="G55" s="31"/>
      <c r="H55" s="31"/>
    </row>
    <row r="56" spans="1:8" x14ac:dyDescent="0.35">
      <c r="A56" s="31"/>
      <c r="B56" s="7"/>
      <c r="C56" s="7"/>
      <c r="D56" s="31"/>
      <c r="E56" s="31"/>
      <c r="F56" s="31"/>
      <c r="G56" s="31"/>
      <c r="H56" s="31"/>
    </row>
    <row r="57" spans="1:8" x14ac:dyDescent="0.35">
      <c r="A57" s="31"/>
      <c r="B57" s="7"/>
      <c r="C57" s="7"/>
      <c r="D57" s="31"/>
      <c r="E57" s="31"/>
      <c r="F57" s="31"/>
      <c r="G57" s="31"/>
      <c r="H57" s="31"/>
    </row>
    <row r="58" spans="1:8" x14ac:dyDescent="0.35">
      <c r="A58" s="31"/>
      <c r="B58" s="7"/>
      <c r="C58" s="7"/>
      <c r="D58" s="31"/>
      <c r="E58" s="31"/>
      <c r="F58" s="31"/>
      <c r="G58" s="31"/>
      <c r="H58" s="31"/>
    </row>
    <row r="59" spans="1:8" x14ac:dyDescent="0.35">
      <c r="A59" s="31"/>
      <c r="B59" s="7"/>
      <c r="C59" s="7"/>
      <c r="D59" s="31"/>
      <c r="E59" s="31"/>
      <c r="F59" s="31"/>
      <c r="G59" s="31"/>
      <c r="H59" s="31"/>
    </row>
    <row r="60" spans="1:8" x14ac:dyDescent="0.35">
      <c r="A60" s="31"/>
      <c r="B60" s="7"/>
      <c r="C60" s="7"/>
      <c r="D60" s="31"/>
      <c r="E60" s="31"/>
      <c r="F60" s="31"/>
      <c r="G60" s="31"/>
      <c r="H60" s="31"/>
    </row>
    <row r="61" spans="1:8" x14ac:dyDescent="0.35">
      <c r="A61" s="31"/>
      <c r="B61" s="7"/>
      <c r="C61" s="7"/>
      <c r="D61" s="31"/>
      <c r="E61" s="31"/>
      <c r="F61" s="31"/>
      <c r="G61" s="31"/>
      <c r="H61" s="31"/>
    </row>
    <row r="62" spans="1:8" x14ac:dyDescent="0.35">
      <c r="A62" s="31"/>
      <c r="B62" s="7"/>
      <c r="C62" s="7"/>
      <c r="D62" s="31"/>
      <c r="E62" s="31"/>
      <c r="F62" s="31"/>
      <c r="G62" s="31"/>
      <c r="H62" s="31"/>
    </row>
    <row r="63" spans="1:8" x14ac:dyDescent="0.35">
      <c r="A63" s="31"/>
      <c r="B63" s="7"/>
      <c r="C63" s="7"/>
      <c r="D63" s="31"/>
      <c r="E63" s="31"/>
      <c r="F63" s="31"/>
      <c r="G63" s="31"/>
      <c r="H63" s="31"/>
    </row>
    <row r="64" spans="1:8" x14ac:dyDescent="0.35">
      <c r="A64" s="31"/>
      <c r="B64" s="7"/>
      <c r="C64" s="7"/>
      <c r="D64" s="31"/>
      <c r="E64" s="31"/>
      <c r="F64" s="31"/>
      <c r="G64" s="31"/>
      <c r="H64" s="31"/>
    </row>
    <row r="65" spans="1:8" x14ac:dyDescent="0.35">
      <c r="A65" s="31"/>
      <c r="B65" s="7"/>
      <c r="C65" s="7"/>
      <c r="D65" s="31"/>
      <c r="E65" s="31"/>
      <c r="F65" s="31"/>
      <c r="G65" s="31"/>
      <c r="H65" s="31"/>
    </row>
    <row r="66" spans="1:8" x14ac:dyDescent="0.35">
      <c r="A66" s="31"/>
      <c r="B66" s="7"/>
      <c r="C66" s="7"/>
      <c r="D66" s="31"/>
      <c r="E66" s="31"/>
      <c r="F66" s="31"/>
      <c r="G66" s="31"/>
      <c r="H66" s="31"/>
    </row>
    <row r="67" spans="1:8" x14ac:dyDescent="0.35">
      <c r="A67" s="31"/>
      <c r="B67" s="7"/>
      <c r="C67" s="7"/>
      <c r="D67" s="31"/>
      <c r="E67" s="31"/>
      <c r="F67" s="31"/>
      <c r="G67" s="31"/>
      <c r="H67" s="31"/>
    </row>
    <row r="68" spans="1:8" x14ac:dyDescent="0.35">
      <c r="A68" s="31"/>
      <c r="B68" s="7"/>
      <c r="C68" s="7"/>
      <c r="D68" s="31"/>
      <c r="E68" s="31"/>
      <c r="F68" s="31"/>
      <c r="G68" s="31"/>
      <c r="H68" s="31"/>
    </row>
    <row r="69" spans="1:8" x14ac:dyDescent="0.35">
      <c r="A69" s="31"/>
      <c r="B69" s="7"/>
      <c r="C69" s="7"/>
      <c r="D69" s="31"/>
      <c r="E69" s="31"/>
      <c r="F69" s="31"/>
      <c r="G69" s="31"/>
      <c r="H69" s="31"/>
    </row>
    <row r="70" spans="1:8" x14ac:dyDescent="0.35">
      <c r="A70" s="31"/>
      <c r="B70" s="7"/>
      <c r="C70" s="7"/>
      <c r="D70" s="31"/>
      <c r="E70" s="31"/>
      <c r="F70" s="31"/>
      <c r="G70" s="31"/>
      <c r="H70" s="31"/>
    </row>
    <row r="71" spans="1:8" x14ac:dyDescent="0.35">
      <c r="A71" s="31"/>
      <c r="B71" s="7"/>
      <c r="C71" s="7"/>
      <c r="D71" s="31"/>
      <c r="E71" s="31"/>
      <c r="F71" s="31"/>
      <c r="G71" s="31"/>
      <c r="H71" s="31"/>
    </row>
    <row r="72" spans="1:8" x14ac:dyDescent="0.35">
      <c r="A72" s="31"/>
      <c r="B72" s="7"/>
      <c r="C72" s="7"/>
      <c r="D72" s="31"/>
      <c r="E72" s="31"/>
      <c r="F72" s="31"/>
      <c r="G72" s="31"/>
      <c r="H72" s="31"/>
    </row>
    <row r="73" spans="1:8" x14ac:dyDescent="0.35">
      <c r="A73" s="31"/>
      <c r="B73" s="7"/>
      <c r="C73" s="7"/>
      <c r="D73" s="31"/>
      <c r="E73" s="31"/>
      <c r="F73" s="31"/>
      <c r="G73" s="31"/>
      <c r="H73" s="31"/>
    </row>
    <row r="74" spans="1:8" x14ac:dyDescent="0.35">
      <c r="A74" s="31"/>
      <c r="B74" s="7"/>
      <c r="C74" s="7"/>
      <c r="D74" s="31"/>
      <c r="E74" s="31"/>
      <c r="F74" s="31"/>
      <c r="G74" s="31"/>
      <c r="H74" s="31"/>
    </row>
    <row r="75" spans="1:8" x14ac:dyDescent="0.35">
      <c r="A75" s="31"/>
      <c r="B75" s="7"/>
      <c r="C75" s="7"/>
      <c r="D75" s="31"/>
      <c r="E75" s="31"/>
      <c r="F75" s="31"/>
      <c r="G75" s="31"/>
      <c r="H75" s="31"/>
    </row>
    <row r="76" spans="1:8" x14ac:dyDescent="0.35">
      <c r="A76" s="31"/>
      <c r="B76" s="7"/>
      <c r="C76" s="7"/>
      <c r="D76" s="31"/>
      <c r="E76" s="31"/>
      <c r="F76" s="31"/>
      <c r="G76" s="31"/>
      <c r="H76" s="31"/>
    </row>
    <row r="77" spans="1:8" x14ac:dyDescent="0.35">
      <c r="A77" s="31"/>
      <c r="B77" s="7"/>
      <c r="C77" s="7"/>
      <c r="D77" s="31"/>
      <c r="E77" s="31"/>
      <c r="F77" s="31"/>
      <c r="G77" s="31"/>
      <c r="H77" s="31"/>
    </row>
    <row r="78" spans="1:8" x14ac:dyDescent="0.35">
      <c r="A78" s="31"/>
      <c r="B78" s="7"/>
      <c r="C78" s="7"/>
      <c r="D78" s="31"/>
      <c r="E78" s="31"/>
      <c r="F78" s="31"/>
      <c r="G78" s="31"/>
      <c r="H78" s="31"/>
    </row>
    <row r="79" spans="1:8" x14ac:dyDescent="0.35">
      <c r="A79" s="31"/>
      <c r="B79" s="7"/>
      <c r="C79" s="7"/>
      <c r="D79" s="31"/>
      <c r="E79" s="31"/>
      <c r="F79" s="31"/>
      <c r="G79" s="31"/>
      <c r="H79" s="31"/>
    </row>
    <row r="80" spans="1:8" x14ac:dyDescent="0.35">
      <c r="A80" s="31"/>
      <c r="B80" s="7"/>
      <c r="C80" s="7"/>
      <c r="D80" s="31"/>
      <c r="E80" s="31"/>
      <c r="F80" s="31"/>
      <c r="G80" s="31"/>
      <c r="H80" s="31"/>
    </row>
    <row r="81" spans="1:8" x14ac:dyDescent="0.35">
      <c r="A81" s="31"/>
      <c r="B81" s="7"/>
      <c r="C81" s="7"/>
      <c r="D81" s="31"/>
      <c r="E81" s="31"/>
      <c r="F81" s="31"/>
      <c r="G81" s="31"/>
      <c r="H81" s="31"/>
    </row>
    <row r="82" spans="1:8" x14ac:dyDescent="0.35">
      <c r="A82" s="31"/>
      <c r="B82" s="7"/>
      <c r="C82" s="7"/>
      <c r="D82" s="31"/>
      <c r="E82" s="31"/>
      <c r="F82" s="31"/>
      <c r="G82" s="31"/>
      <c r="H82" s="31"/>
    </row>
    <row r="83" spans="1:8" x14ac:dyDescent="0.35">
      <c r="A83" s="31"/>
      <c r="B83" s="7"/>
      <c r="C83" s="7"/>
      <c r="D83" s="31"/>
      <c r="E83" s="31"/>
      <c r="F83" s="31"/>
      <c r="G83" s="31"/>
      <c r="H83" s="31"/>
    </row>
    <row r="84" spans="1:8" x14ac:dyDescent="0.35">
      <c r="A84" s="31"/>
      <c r="B84" s="7"/>
      <c r="C84" s="7"/>
      <c r="D84" s="31"/>
      <c r="E84" s="31"/>
      <c r="F84" s="31"/>
      <c r="G84" s="31"/>
      <c r="H84" s="31"/>
    </row>
    <row r="85" spans="1:8" x14ac:dyDescent="0.35">
      <c r="A85" s="31"/>
      <c r="B85" s="7"/>
      <c r="C85" s="7"/>
      <c r="D85" s="31"/>
      <c r="E85" s="31"/>
      <c r="F85" s="31"/>
      <c r="G85" s="31"/>
      <c r="H85" s="31"/>
    </row>
    <row r="86" spans="1:8" x14ac:dyDescent="0.35">
      <c r="A86" s="31"/>
      <c r="B86" s="7"/>
      <c r="C86" s="7"/>
      <c r="D86" s="31"/>
      <c r="E86" s="31"/>
      <c r="F86" s="31"/>
      <c r="G86" s="31"/>
      <c r="H86" s="31"/>
    </row>
    <row r="87" spans="1:8" x14ac:dyDescent="0.35">
      <c r="A87" s="31"/>
      <c r="B87" s="7"/>
      <c r="C87" s="7"/>
      <c r="D87" s="31"/>
      <c r="E87" s="31"/>
      <c r="F87" s="31"/>
      <c r="G87" s="31"/>
      <c r="H87" s="31"/>
    </row>
    <row r="88" spans="1:8" x14ac:dyDescent="0.35">
      <c r="A88" s="31"/>
      <c r="B88" s="7"/>
      <c r="C88" s="7"/>
      <c r="D88" s="31"/>
      <c r="E88" s="31"/>
      <c r="F88" s="31"/>
      <c r="G88" s="31"/>
      <c r="H88" s="31"/>
    </row>
    <row r="89" spans="1:8" x14ac:dyDescent="0.35">
      <c r="A89" s="31"/>
      <c r="B89" s="7"/>
      <c r="C89" s="7"/>
      <c r="D89" s="31"/>
      <c r="E89" s="31"/>
      <c r="F89" s="31"/>
      <c r="G89" s="31"/>
      <c r="H89" s="31"/>
    </row>
    <row r="90" spans="1:8" x14ac:dyDescent="0.35">
      <c r="A90" s="31"/>
      <c r="B90" s="7"/>
      <c r="C90" s="7"/>
      <c r="D90" s="31"/>
      <c r="E90" s="31"/>
      <c r="F90" s="31"/>
      <c r="G90" s="31"/>
      <c r="H90" s="31"/>
    </row>
    <row r="91" spans="1:8" x14ac:dyDescent="0.35">
      <c r="A91" s="31"/>
      <c r="B91" s="7"/>
      <c r="C91" s="7"/>
      <c r="D91" s="31"/>
      <c r="E91" s="31"/>
      <c r="F91" s="31"/>
      <c r="G91" s="31"/>
      <c r="H91" s="31"/>
    </row>
    <row r="92" spans="1:8" x14ac:dyDescent="0.35">
      <c r="A92" s="31"/>
      <c r="B92" s="7"/>
      <c r="C92" s="7"/>
      <c r="D92" s="31"/>
      <c r="E92" s="31"/>
      <c r="F92" s="31"/>
      <c r="G92" s="31"/>
      <c r="H92" s="31"/>
    </row>
    <row r="93" spans="1:8" x14ac:dyDescent="0.35">
      <c r="A93" s="31"/>
      <c r="B93" s="7"/>
      <c r="C93" s="7"/>
      <c r="D93" s="31"/>
      <c r="E93" s="31"/>
      <c r="F93" s="31"/>
      <c r="G93" s="31"/>
      <c r="H93" s="31"/>
    </row>
    <row r="94" spans="1:8" x14ac:dyDescent="0.35">
      <c r="A94" s="31"/>
      <c r="B94" s="7"/>
      <c r="C94" s="7"/>
      <c r="D94" s="31"/>
      <c r="E94" s="31"/>
      <c r="F94" s="31"/>
      <c r="G94" s="31"/>
      <c r="H94" s="31"/>
    </row>
    <row r="95" spans="1:8" x14ac:dyDescent="0.35">
      <c r="A95" s="31"/>
      <c r="B95" s="7"/>
      <c r="C95" s="7"/>
      <c r="D95" s="31"/>
      <c r="E95" s="31"/>
      <c r="F95" s="31"/>
      <c r="G95" s="31"/>
      <c r="H95" s="31"/>
    </row>
    <row r="96" spans="1:8" x14ac:dyDescent="0.35">
      <c r="A96" s="31"/>
      <c r="B96" s="7"/>
      <c r="C96" s="7"/>
      <c r="D96" s="31"/>
      <c r="E96" s="31"/>
      <c r="F96" s="31"/>
      <c r="G96" s="31"/>
      <c r="H96" s="31"/>
    </row>
    <row r="97" spans="1:8" x14ac:dyDescent="0.35">
      <c r="A97" s="31"/>
      <c r="B97" s="7"/>
      <c r="C97" s="7"/>
      <c r="D97" s="31"/>
      <c r="E97" s="31"/>
      <c r="F97" s="31"/>
      <c r="G97" s="31"/>
      <c r="H97" s="31"/>
    </row>
    <row r="98" spans="1:8" x14ac:dyDescent="0.35">
      <c r="A98" s="31"/>
      <c r="B98" s="7"/>
      <c r="C98" s="7"/>
      <c r="D98" s="31"/>
      <c r="E98" s="31"/>
      <c r="F98" s="31"/>
      <c r="G98" s="31"/>
      <c r="H98" s="31"/>
    </row>
    <row r="99" spans="1:8" x14ac:dyDescent="0.35">
      <c r="A99" s="31"/>
      <c r="B99" s="7"/>
      <c r="C99" s="7"/>
      <c r="D99" s="31"/>
      <c r="E99" s="31"/>
      <c r="F99" s="31"/>
      <c r="G99" s="31"/>
      <c r="H99" s="31"/>
    </row>
    <row r="100" spans="1:8" x14ac:dyDescent="0.35">
      <c r="A100" s="31"/>
      <c r="B100" s="7"/>
      <c r="C100" s="7"/>
      <c r="D100" s="31"/>
      <c r="E100" s="31"/>
      <c r="F100" s="31"/>
      <c r="G100" s="31"/>
      <c r="H100" s="31"/>
    </row>
    <row r="101" spans="1:8" x14ac:dyDescent="0.35">
      <c r="A101" s="31"/>
      <c r="B101" s="7"/>
      <c r="C101" s="7"/>
      <c r="D101" s="31"/>
      <c r="E101" s="31"/>
      <c r="F101" s="31"/>
      <c r="G101" s="31"/>
      <c r="H101" s="31"/>
    </row>
    <row r="102" spans="1:8" x14ac:dyDescent="0.35">
      <c r="A102" s="31"/>
      <c r="B102" s="7"/>
      <c r="C102" s="7"/>
      <c r="D102" s="31"/>
      <c r="E102" s="31"/>
      <c r="F102" s="31"/>
      <c r="G102" s="31"/>
      <c r="H102" s="31"/>
    </row>
    <row r="103" spans="1:8" x14ac:dyDescent="0.35">
      <c r="A103" s="31"/>
      <c r="B103" s="7"/>
      <c r="C103" s="7"/>
      <c r="D103" s="31"/>
      <c r="E103" s="31"/>
      <c r="F103" s="31"/>
      <c r="G103" s="31"/>
      <c r="H103" s="31"/>
    </row>
    <row r="104" spans="1:8" x14ac:dyDescent="0.35">
      <c r="A104" s="31"/>
      <c r="B104" s="7"/>
      <c r="C104" s="7"/>
      <c r="D104" s="31"/>
      <c r="E104" s="31"/>
      <c r="F104" s="31"/>
      <c r="G104" s="31"/>
      <c r="H104" s="31"/>
    </row>
    <row r="105" spans="1:8" x14ac:dyDescent="0.35">
      <c r="A105" s="31"/>
      <c r="B105" s="7"/>
      <c r="C105" s="7"/>
      <c r="D105" s="31"/>
      <c r="E105" s="31"/>
      <c r="F105" s="31"/>
      <c r="G105" s="31"/>
      <c r="H105" s="31"/>
    </row>
    <row r="106" spans="1:8" x14ac:dyDescent="0.35">
      <c r="A106" s="31"/>
      <c r="B106" s="7"/>
      <c r="C106" s="7"/>
      <c r="D106" s="31"/>
      <c r="E106" s="31"/>
      <c r="F106" s="31"/>
      <c r="G106" s="31"/>
      <c r="H106" s="31"/>
    </row>
    <row r="107" spans="1:8" x14ac:dyDescent="0.35">
      <c r="A107" s="31"/>
      <c r="B107" s="7"/>
      <c r="C107" s="7"/>
      <c r="D107" s="31"/>
      <c r="E107" s="31"/>
      <c r="F107" s="31"/>
      <c r="G107" s="31"/>
      <c r="H107" s="31"/>
    </row>
    <row r="108" spans="1:8" x14ac:dyDescent="0.35">
      <c r="A108" s="31"/>
      <c r="B108" s="7"/>
      <c r="C108" s="7"/>
      <c r="D108" s="31"/>
      <c r="E108" s="31"/>
      <c r="F108" s="31"/>
      <c r="G108" s="31"/>
      <c r="H108" s="31"/>
    </row>
    <row r="109" spans="1:8" x14ac:dyDescent="0.35">
      <c r="A109" s="31"/>
      <c r="B109" s="7"/>
      <c r="C109" s="7"/>
      <c r="D109" s="31"/>
      <c r="E109" s="31"/>
      <c r="F109" s="31"/>
      <c r="G109" s="31"/>
      <c r="H109" s="31"/>
    </row>
    <row r="110" spans="1:8" x14ac:dyDescent="0.35">
      <c r="A110" s="31"/>
      <c r="B110" s="7"/>
      <c r="C110" s="7"/>
      <c r="D110" s="31"/>
      <c r="E110" s="31"/>
      <c r="F110" s="31"/>
      <c r="G110" s="31"/>
      <c r="H110" s="31"/>
    </row>
    <row r="111" spans="1:8" x14ac:dyDescent="0.35">
      <c r="A111" s="31"/>
      <c r="B111" s="7"/>
      <c r="C111" s="7"/>
      <c r="D111" s="31"/>
      <c r="E111" s="31"/>
      <c r="F111" s="31"/>
      <c r="G111" s="31"/>
      <c r="H111" s="31"/>
    </row>
    <row r="112" spans="1:8" x14ac:dyDescent="0.35">
      <c r="A112" s="31"/>
      <c r="B112" s="7"/>
      <c r="C112" s="7"/>
      <c r="D112" s="31"/>
      <c r="E112" s="31"/>
      <c r="F112" s="31"/>
      <c r="G112" s="31"/>
      <c r="H112" s="31"/>
    </row>
    <row r="113" spans="1:8" x14ac:dyDescent="0.35">
      <c r="A113" s="31"/>
      <c r="B113" s="7"/>
      <c r="C113" s="7"/>
      <c r="D113" s="31"/>
      <c r="E113" s="31"/>
      <c r="F113" s="31"/>
      <c r="G113" s="31"/>
      <c r="H113" s="31"/>
    </row>
    <row r="114" spans="1:8" x14ac:dyDescent="0.35">
      <c r="A114" s="31"/>
      <c r="B114" s="7"/>
      <c r="C114" s="7"/>
      <c r="D114" s="31"/>
      <c r="E114" s="31"/>
      <c r="F114" s="31"/>
      <c r="G114" s="31"/>
      <c r="H114" s="31"/>
    </row>
    <row r="115" spans="1:8" x14ac:dyDescent="0.35">
      <c r="A115" s="31"/>
      <c r="B115" s="7"/>
      <c r="C115" s="7"/>
      <c r="D115" s="31"/>
      <c r="E115" s="31"/>
      <c r="F115" s="31"/>
      <c r="G115" s="31"/>
      <c r="H115" s="31"/>
    </row>
    <row r="116" spans="1:8" x14ac:dyDescent="0.35">
      <c r="A116" s="31"/>
      <c r="B116" s="7"/>
      <c r="C116" s="7"/>
      <c r="D116" s="31"/>
      <c r="E116" s="31"/>
      <c r="F116" s="31"/>
      <c r="G116" s="31"/>
      <c r="H116" s="31"/>
    </row>
    <row r="117" spans="1:8" x14ac:dyDescent="0.35">
      <c r="A117" s="31"/>
      <c r="B117" s="7"/>
      <c r="C117" s="7"/>
      <c r="D117" s="31"/>
      <c r="E117" s="31"/>
      <c r="F117" s="31"/>
      <c r="G117" s="31"/>
      <c r="H117" s="31"/>
    </row>
    <row r="118" spans="1:8" x14ac:dyDescent="0.35">
      <c r="A118" s="31"/>
      <c r="B118" s="7"/>
      <c r="C118" s="7"/>
      <c r="D118" s="31"/>
      <c r="E118" s="31"/>
      <c r="F118" s="31"/>
      <c r="G118" s="31"/>
      <c r="H118" s="31"/>
    </row>
    <row r="119" spans="1:8" x14ac:dyDescent="0.35">
      <c r="A119" s="31"/>
      <c r="B119" s="7"/>
      <c r="C119" s="7"/>
      <c r="D119" s="31"/>
      <c r="E119" s="31"/>
      <c r="F119" s="31"/>
      <c r="G119" s="31"/>
      <c r="H119" s="31"/>
    </row>
    <row r="120" spans="1:8" x14ac:dyDescent="0.35">
      <c r="A120" s="31"/>
      <c r="B120" s="7"/>
      <c r="C120" s="7"/>
      <c r="D120" s="31"/>
      <c r="E120" s="31"/>
      <c r="F120" s="31"/>
      <c r="G120" s="31"/>
      <c r="H120" s="31"/>
    </row>
    <row r="121" spans="1:8" x14ac:dyDescent="0.35">
      <c r="A121" s="31"/>
      <c r="B121" s="7"/>
      <c r="C121" s="7"/>
      <c r="D121" s="31"/>
      <c r="E121" s="31"/>
      <c r="F121" s="31"/>
      <c r="G121" s="31"/>
      <c r="H121" s="31"/>
    </row>
    <row r="122" spans="1:8" x14ac:dyDescent="0.35">
      <c r="A122" s="31"/>
      <c r="B122" s="7"/>
      <c r="C122" s="7"/>
      <c r="D122" s="31"/>
      <c r="E122" s="31"/>
      <c r="F122" s="31"/>
      <c r="G122" s="31"/>
      <c r="H122" s="31"/>
    </row>
    <row r="123" spans="1:8" x14ac:dyDescent="0.35">
      <c r="A123" s="31"/>
      <c r="B123" s="7"/>
      <c r="C123" s="7"/>
      <c r="D123" s="31"/>
      <c r="E123" s="31"/>
      <c r="F123" s="31"/>
      <c r="G123" s="31"/>
      <c r="H123" s="31"/>
    </row>
    <row r="124" spans="1:8" x14ac:dyDescent="0.35">
      <c r="A124" s="31"/>
      <c r="B124" s="7"/>
      <c r="C124" s="7"/>
      <c r="D124" s="31"/>
      <c r="E124" s="31"/>
      <c r="F124" s="31"/>
      <c r="G124" s="31"/>
      <c r="H124" s="31"/>
    </row>
    <row r="125" spans="1:8" x14ac:dyDescent="0.35">
      <c r="A125" s="31"/>
      <c r="B125" s="7"/>
      <c r="C125" s="7"/>
      <c r="D125" s="31"/>
      <c r="E125" s="31"/>
      <c r="F125" s="31"/>
      <c r="G125" s="31"/>
      <c r="H125" s="31"/>
    </row>
    <row r="126" spans="1:8" x14ac:dyDescent="0.35">
      <c r="A126" s="31"/>
      <c r="B126" s="7"/>
      <c r="C126" s="7"/>
      <c r="D126" s="31"/>
      <c r="E126" s="31"/>
      <c r="F126" s="31"/>
      <c r="G126" s="31"/>
      <c r="H126" s="31"/>
    </row>
    <row r="127" spans="1:8" x14ac:dyDescent="0.35">
      <c r="A127" s="31"/>
      <c r="B127" s="7"/>
      <c r="C127" s="7"/>
      <c r="D127" s="31"/>
      <c r="E127" s="31"/>
      <c r="F127" s="31"/>
      <c r="G127" s="31"/>
      <c r="H127" s="31"/>
    </row>
    <row r="128" spans="1:8" x14ac:dyDescent="0.35">
      <c r="A128" s="31"/>
      <c r="B128" s="7"/>
      <c r="C128" s="7"/>
      <c r="D128" s="31"/>
      <c r="E128" s="31"/>
      <c r="F128" s="31"/>
      <c r="G128" s="31"/>
      <c r="H128" s="31"/>
    </row>
    <row r="129" spans="1:8" x14ac:dyDescent="0.35">
      <c r="A129" s="31"/>
      <c r="B129" s="7"/>
      <c r="C129" s="7"/>
      <c r="D129" s="31"/>
      <c r="E129" s="31"/>
      <c r="F129" s="31"/>
      <c r="G129" s="31"/>
      <c r="H129" s="31"/>
    </row>
  </sheetData>
  <sheetProtection algorithmName="SHA-512" hashValue="ng+IisRoUubmoVnYNMVAPidIPrcUoXtm43G+D7N9/r64NNZe5GixNF+Qm+E7StV05j0BHChZgblv5GevWFJxtQ==" saltValue="Wi/XZ6fj/qZkrnkjwo7OIw==" spinCount="100000" sheet="1" selectLockedCells="1"/>
  <mergeCells count="10">
    <mergeCell ref="C3:C4"/>
    <mergeCell ref="B3:B4"/>
    <mergeCell ref="E24:E25"/>
    <mergeCell ref="F24:H25"/>
    <mergeCell ref="E7:E10"/>
    <mergeCell ref="F7:F10"/>
    <mergeCell ref="E14:E16"/>
    <mergeCell ref="F14:F16"/>
    <mergeCell ref="E19:E21"/>
    <mergeCell ref="F19:F21"/>
  </mergeCells>
  <hyperlinks>
    <hyperlink ref="E1" location="Overview!A1" display="Return to Overview"/>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workbookViewId="0"/>
  </sheetViews>
  <sheetFormatPr defaultRowHeight="15.5" x14ac:dyDescent="0.35"/>
  <cols>
    <col min="1" max="1" width="3.53515625" style="21" customWidth="1"/>
    <col min="2" max="2" width="24.84375" style="21" customWidth="1"/>
    <col min="3" max="3" width="43.921875" style="21" bestFit="1" customWidth="1"/>
    <col min="4" max="4" width="12.765625" style="21" customWidth="1"/>
    <col min="5" max="5" width="11.15234375" style="21" customWidth="1"/>
    <col min="6" max="6" width="12.921875" style="21" customWidth="1"/>
    <col min="7" max="16384" width="9.23046875" style="21"/>
  </cols>
  <sheetData>
    <row r="1" spans="1:12" x14ac:dyDescent="0.35">
      <c r="A1" s="31"/>
      <c r="B1" s="45" t="s">
        <v>284</v>
      </c>
      <c r="C1" s="31"/>
      <c r="D1" s="31"/>
      <c r="E1" s="31"/>
      <c r="F1" s="31"/>
      <c r="G1" s="31"/>
      <c r="H1" s="32" t="s">
        <v>230</v>
      </c>
    </row>
    <row r="2" spans="1:12" x14ac:dyDescent="0.35">
      <c r="A2" s="31"/>
      <c r="B2" s="31"/>
      <c r="C2" s="31"/>
      <c r="D2" s="31"/>
      <c r="E2" s="31"/>
      <c r="F2" s="31"/>
      <c r="G2" s="31"/>
      <c r="H2" s="31"/>
    </row>
    <row r="3" spans="1:12" ht="108.5" x14ac:dyDescent="0.35">
      <c r="A3" s="31"/>
      <c r="B3" s="142" t="s">
        <v>0</v>
      </c>
      <c r="C3" s="142"/>
      <c r="D3" s="76" t="s">
        <v>42</v>
      </c>
      <c r="E3" s="76" t="s">
        <v>41</v>
      </c>
      <c r="F3" s="76" t="s">
        <v>70</v>
      </c>
      <c r="G3" s="31"/>
      <c r="H3" s="31"/>
      <c r="K3" s="73"/>
      <c r="L3" s="73"/>
    </row>
    <row r="4" spans="1:12" x14ac:dyDescent="0.35">
      <c r="A4" s="31"/>
      <c r="B4" s="143" t="s">
        <v>8</v>
      </c>
      <c r="C4" s="144"/>
      <c r="D4" s="144"/>
      <c r="E4" s="144"/>
      <c r="F4" s="145"/>
      <c r="G4" s="31"/>
      <c r="H4" s="31"/>
    </row>
    <row r="5" spans="1:12" x14ac:dyDescent="0.35">
      <c r="A5" s="31"/>
      <c r="B5" s="146" t="s">
        <v>5</v>
      </c>
      <c r="C5" s="146"/>
      <c r="D5" s="1"/>
      <c r="E5" s="77">
        <v>8</v>
      </c>
      <c r="F5" s="77">
        <f>SUM(D5*E5)</f>
        <v>0</v>
      </c>
      <c r="G5" s="31"/>
      <c r="H5" s="31"/>
      <c r="L5" s="75"/>
    </row>
    <row r="6" spans="1:12" x14ac:dyDescent="0.35">
      <c r="A6" s="31"/>
      <c r="B6" s="141" t="s">
        <v>14</v>
      </c>
      <c r="C6" s="77" t="s">
        <v>12</v>
      </c>
      <c r="D6" s="1"/>
      <c r="E6" s="77">
        <v>35</v>
      </c>
      <c r="F6" s="77">
        <f t="shared" ref="F6:F18" si="0">SUM(D6*E6)</f>
        <v>0</v>
      </c>
      <c r="G6" s="31"/>
      <c r="H6" s="31"/>
      <c r="L6" s="75"/>
    </row>
    <row r="7" spans="1:12" x14ac:dyDescent="0.35">
      <c r="A7" s="31"/>
      <c r="B7" s="141"/>
      <c r="C7" s="77" t="s">
        <v>13</v>
      </c>
      <c r="D7" s="1"/>
      <c r="E7" s="77">
        <v>61</v>
      </c>
      <c r="F7" s="77">
        <f t="shared" si="0"/>
        <v>0</v>
      </c>
      <c r="G7" s="31"/>
      <c r="H7" s="31"/>
      <c r="L7" s="75"/>
    </row>
    <row r="8" spans="1:12" x14ac:dyDescent="0.35">
      <c r="A8" s="31"/>
      <c r="B8" s="147" t="s">
        <v>15</v>
      </c>
      <c r="C8" s="77" t="s">
        <v>16</v>
      </c>
      <c r="D8" s="1"/>
      <c r="E8" s="77">
        <v>115</v>
      </c>
      <c r="F8" s="77">
        <f t="shared" si="0"/>
        <v>0</v>
      </c>
      <c r="G8" s="31"/>
      <c r="H8" s="31"/>
      <c r="L8" s="75"/>
    </row>
    <row r="9" spans="1:12" x14ac:dyDescent="0.35">
      <c r="A9" s="31"/>
      <c r="B9" s="147"/>
      <c r="C9" s="77" t="s">
        <v>17</v>
      </c>
      <c r="D9" s="1"/>
      <c r="E9" s="77">
        <v>101</v>
      </c>
      <c r="F9" s="77">
        <f t="shared" si="0"/>
        <v>0</v>
      </c>
      <c r="G9" s="31"/>
      <c r="H9" s="31"/>
      <c r="L9" s="75"/>
    </row>
    <row r="10" spans="1:12" x14ac:dyDescent="0.35">
      <c r="A10" s="31"/>
      <c r="B10" s="147"/>
      <c r="C10" s="77" t="s">
        <v>18</v>
      </c>
      <c r="D10" s="1"/>
      <c r="E10" s="77">
        <v>77</v>
      </c>
      <c r="F10" s="77">
        <f t="shared" si="0"/>
        <v>0</v>
      </c>
      <c r="G10" s="31"/>
      <c r="H10" s="31"/>
      <c r="L10" s="75"/>
    </row>
    <row r="11" spans="1:12" x14ac:dyDescent="0.35">
      <c r="A11" s="31"/>
      <c r="B11" s="141" t="s">
        <v>20</v>
      </c>
      <c r="C11" s="77" t="s">
        <v>12</v>
      </c>
      <c r="D11" s="1"/>
      <c r="E11" s="77">
        <v>33</v>
      </c>
      <c r="F11" s="77">
        <f t="shared" si="0"/>
        <v>0</v>
      </c>
      <c r="G11" s="31"/>
      <c r="H11" s="31"/>
      <c r="L11" s="75"/>
    </row>
    <row r="12" spans="1:12" x14ac:dyDescent="0.35">
      <c r="A12" s="31"/>
      <c r="B12" s="141"/>
      <c r="C12" s="77" t="s">
        <v>19</v>
      </c>
      <c r="D12" s="1"/>
      <c r="E12" s="77">
        <v>50</v>
      </c>
      <c r="F12" s="77">
        <f t="shared" si="0"/>
        <v>0</v>
      </c>
      <c r="G12" s="31"/>
      <c r="H12" s="31"/>
      <c r="L12" s="75"/>
    </row>
    <row r="13" spans="1:12" x14ac:dyDescent="0.35">
      <c r="A13" s="31"/>
      <c r="B13" s="141" t="s">
        <v>21</v>
      </c>
      <c r="C13" s="77" t="s">
        <v>22</v>
      </c>
      <c r="D13" s="1"/>
      <c r="E13" s="77">
        <v>50</v>
      </c>
      <c r="F13" s="77">
        <f t="shared" si="0"/>
        <v>0</v>
      </c>
      <c r="G13" s="31"/>
      <c r="H13" s="31"/>
    </row>
    <row r="14" spans="1:12" x14ac:dyDescent="0.35">
      <c r="A14" s="31"/>
      <c r="B14" s="141"/>
      <c r="C14" s="77" t="s">
        <v>23</v>
      </c>
      <c r="D14" s="1"/>
      <c r="E14" s="77">
        <v>61</v>
      </c>
      <c r="F14" s="77">
        <f t="shared" si="0"/>
        <v>0</v>
      </c>
      <c r="G14" s="31"/>
      <c r="H14" s="31"/>
    </row>
    <row r="15" spans="1:12" x14ac:dyDescent="0.35">
      <c r="A15" s="31"/>
      <c r="B15" s="141"/>
      <c r="C15" s="77" t="s">
        <v>24</v>
      </c>
      <c r="D15" s="1"/>
      <c r="E15" s="77">
        <v>83</v>
      </c>
      <c r="F15" s="77">
        <f t="shared" si="0"/>
        <v>0</v>
      </c>
      <c r="G15" s="31"/>
      <c r="H15" s="31"/>
    </row>
    <row r="16" spans="1:12" x14ac:dyDescent="0.35">
      <c r="A16" s="31"/>
      <c r="B16" s="150" t="s">
        <v>28</v>
      </c>
      <c r="C16" s="77" t="s">
        <v>25</v>
      </c>
      <c r="D16" s="1"/>
      <c r="E16" s="77">
        <v>54</v>
      </c>
      <c r="F16" s="77">
        <f t="shared" si="0"/>
        <v>0</v>
      </c>
      <c r="G16" s="31"/>
      <c r="H16" s="31"/>
    </row>
    <row r="17" spans="1:8" x14ac:dyDescent="0.35">
      <c r="A17" s="31"/>
      <c r="B17" s="150"/>
      <c r="C17" s="77" t="s">
        <v>26</v>
      </c>
      <c r="D17" s="1"/>
      <c r="E17" s="77">
        <v>50</v>
      </c>
      <c r="F17" s="77">
        <f t="shared" si="0"/>
        <v>0</v>
      </c>
      <c r="G17" s="31"/>
      <c r="H17" s="31"/>
    </row>
    <row r="18" spans="1:8" x14ac:dyDescent="0.35">
      <c r="A18" s="31"/>
      <c r="B18" s="150"/>
      <c r="C18" s="77" t="s">
        <v>27</v>
      </c>
      <c r="D18" s="1"/>
      <c r="E18" s="77">
        <v>48</v>
      </c>
      <c r="F18" s="77">
        <f t="shared" si="0"/>
        <v>0</v>
      </c>
      <c r="G18" s="31"/>
      <c r="H18" s="31"/>
    </row>
    <row r="19" spans="1:8" x14ac:dyDescent="0.35">
      <c r="A19" s="31"/>
      <c r="B19" s="156" t="s">
        <v>43</v>
      </c>
      <c r="C19" s="157"/>
      <c r="D19" s="158"/>
      <c r="E19" s="78" t="s">
        <v>71</v>
      </c>
      <c r="F19" s="79">
        <f>SUM(F5:F18)</f>
        <v>0</v>
      </c>
      <c r="G19" s="31"/>
      <c r="H19" s="31"/>
    </row>
    <row r="20" spans="1:8" x14ac:dyDescent="0.35">
      <c r="A20" s="31"/>
      <c r="B20" s="151" t="s">
        <v>10</v>
      </c>
      <c r="C20" s="152"/>
      <c r="D20" s="152"/>
      <c r="E20" s="152"/>
      <c r="F20" s="153"/>
      <c r="G20" s="31"/>
      <c r="H20" s="31"/>
    </row>
    <row r="21" spans="1:8" x14ac:dyDescent="0.35">
      <c r="A21" s="31"/>
      <c r="B21" s="80" t="s">
        <v>29</v>
      </c>
      <c r="C21" s="80"/>
      <c r="D21" s="2"/>
      <c r="E21" s="80">
        <v>2</v>
      </c>
      <c r="F21" s="80">
        <f>SUM(D21*E21)</f>
        <v>0</v>
      </c>
      <c r="G21" s="31"/>
      <c r="H21" s="31"/>
    </row>
    <row r="22" spans="1:8" x14ac:dyDescent="0.35">
      <c r="A22" s="31"/>
      <c r="B22" s="154" t="s">
        <v>30</v>
      </c>
      <c r="C22" s="154"/>
      <c r="D22" s="2"/>
      <c r="E22" s="80">
        <v>1.4</v>
      </c>
      <c r="F22" s="80">
        <f t="shared" ref="F22:F24" si="1">SUM(D22*E22)</f>
        <v>0</v>
      </c>
      <c r="G22" s="31"/>
      <c r="H22" s="31"/>
    </row>
    <row r="23" spans="1:8" x14ac:dyDescent="0.35">
      <c r="A23" s="31"/>
      <c r="B23" s="155" t="s">
        <v>31</v>
      </c>
      <c r="C23" s="80" t="s">
        <v>32</v>
      </c>
      <c r="D23" s="2"/>
      <c r="E23" s="80">
        <v>7.6</v>
      </c>
      <c r="F23" s="80">
        <f t="shared" si="1"/>
        <v>0</v>
      </c>
      <c r="G23" s="31"/>
      <c r="H23" s="31"/>
    </row>
    <row r="24" spans="1:8" x14ac:dyDescent="0.35">
      <c r="A24" s="31"/>
      <c r="B24" s="155"/>
      <c r="C24" s="80" t="s">
        <v>33</v>
      </c>
      <c r="D24" s="2"/>
      <c r="E24" s="80">
        <v>12</v>
      </c>
      <c r="F24" s="80">
        <f t="shared" si="1"/>
        <v>0</v>
      </c>
      <c r="G24" s="31"/>
      <c r="H24" s="31"/>
    </row>
    <row r="25" spans="1:8" x14ac:dyDescent="0.35">
      <c r="A25" s="31"/>
      <c r="B25" s="159" t="s">
        <v>44</v>
      </c>
      <c r="C25" s="159"/>
      <c r="D25" s="159"/>
      <c r="E25" s="78" t="s">
        <v>71</v>
      </c>
      <c r="F25" s="81">
        <f>SUM(F21:F24)</f>
        <v>0</v>
      </c>
      <c r="G25" s="31"/>
      <c r="H25" s="31"/>
    </row>
    <row r="26" spans="1:8" x14ac:dyDescent="0.35">
      <c r="A26" s="31"/>
      <c r="B26" s="143" t="s">
        <v>34</v>
      </c>
      <c r="C26" s="144"/>
      <c r="D26" s="144"/>
      <c r="E26" s="144"/>
      <c r="F26" s="145"/>
      <c r="G26" s="31"/>
      <c r="H26" s="31"/>
    </row>
    <row r="27" spans="1:8" x14ac:dyDescent="0.35">
      <c r="A27" s="31"/>
      <c r="B27" s="146" t="s">
        <v>35</v>
      </c>
      <c r="C27" s="146"/>
      <c r="D27" s="1"/>
      <c r="E27" s="77">
        <v>15</v>
      </c>
      <c r="F27" s="77">
        <f>SUM(D27*E27)</f>
        <v>0</v>
      </c>
      <c r="G27" s="31"/>
      <c r="H27" s="31"/>
    </row>
    <row r="28" spans="1:8" x14ac:dyDescent="0.35">
      <c r="A28" s="31"/>
      <c r="B28" s="160" t="s">
        <v>36</v>
      </c>
      <c r="C28" s="77" t="s">
        <v>37</v>
      </c>
      <c r="D28" s="1"/>
      <c r="E28" s="77">
        <v>15.3</v>
      </c>
      <c r="F28" s="77">
        <f t="shared" ref="F28:F30" si="2">SUM(D28*E28)</f>
        <v>0</v>
      </c>
      <c r="G28" s="31"/>
      <c r="H28" s="31"/>
    </row>
    <row r="29" spans="1:8" x14ac:dyDescent="0.35">
      <c r="A29" s="31"/>
      <c r="B29" s="161"/>
      <c r="C29" s="77" t="s">
        <v>38</v>
      </c>
      <c r="D29" s="1"/>
      <c r="E29" s="77">
        <v>12</v>
      </c>
      <c r="F29" s="77">
        <f t="shared" si="2"/>
        <v>0</v>
      </c>
      <c r="G29" s="31"/>
      <c r="H29" s="31"/>
    </row>
    <row r="30" spans="1:8" x14ac:dyDescent="0.35">
      <c r="A30" s="31"/>
      <c r="B30" s="146" t="s">
        <v>39</v>
      </c>
      <c r="C30" s="146"/>
      <c r="D30" s="1"/>
      <c r="E30" s="77">
        <v>21</v>
      </c>
      <c r="F30" s="77">
        <f t="shared" si="2"/>
        <v>0</v>
      </c>
      <c r="G30" s="31"/>
      <c r="H30" s="31"/>
    </row>
    <row r="31" spans="1:8" x14ac:dyDescent="0.35">
      <c r="A31" s="31"/>
      <c r="B31" s="148" t="s">
        <v>72</v>
      </c>
      <c r="C31" s="148"/>
      <c r="D31" s="148"/>
      <c r="E31" s="78" t="s">
        <v>71</v>
      </c>
      <c r="F31" s="82">
        <f>SUM(F27:F30)</f>
        <v>0</v>
      </c>
      <c r="G31" s="31"/>
      <c r="H31" s="31"/>
    </row>
    <row r="32" spans="1:8" x14ac:dyDescent="0.35">
      <c r="A32" s="31"/>
      <c r="B32" s="149" t="s">
        <v>46</v>
      </c>
      <c r="C32" s="149"/>
      <c r="D32" s="149"/>
      <c r="E32" s="149"/>
      <c r="F32" s="149"/>
      <c r="G32" s="31"/>
      <c r="H32" s="31"/>
    </row>
    <row r="33" spans="1:8" x14ac:dyDescent="0.35">
      <c r="A33" s="31"/>
      <c r="B33" s="77" t="s">
        <v>47</v>
      </c>
      <c r="C33" s="77"/>
      <c r="D33" s="7"/>
      <c r="E33" s="77">
        <v>1.5</v>
      </c>
      <c r="F33" s="77">
        <f>SUM(D33*E33)</f>
        <v>0</v>
      </c>
      <c r="G33" s="31"/>
      <c r="H33" s="31"/>
    </row>
    <row r="34" spans="1:8" x14ac:dyDescent="0.35">
      <c r="A34" s="31"/>
      <c r="B34" s="77" t="s">
        <v>48</v>
      </c>
      <c r="C34" s="77"/>
      <c r="D34" s="7"/>
      <c r="E34" s="77">
        <v>5.2</v>
      </c>
      <c r="F34" s="77">
        <f t="shared" ref="F34:F41" si="3">SUM(D34*E34)</f>
        <v>0</v>
      </c>
      <c r="G34" s="31"/>
      <c r="H34" s="31"/>
    </row>
    <row r="35" spans="1:8" x14ac:dyDescent="0.35">
      <c r="A35" s="31"/>
      <c r="B35" s="77" t="s">
        <v>49</v>
      </c>
      <c r="C35" s="77"/>
      <c r="D35" s="7"/>
      <c r="E35" s="77">
        <v>8.8000000000000007</v>
      </c>
      <c r="F35" s="77">
        <f t="shared" si="3"/>
        <v>0</v>
      </c>
      <c r="G35" s="31"/>
      <c r="H35" s="31"/>
    </row>
    <row r="36" spans="1:8" x14ac:dyDescent="0.35">
      <c r="A36" s="31"/>
      <c r="B36" s="150" t="s">
        <v>50</v>
      </c>
      <c r="C36" s="77" t="s">
        <v>51</v>
      </c>
      <c r="D36" s="7"/>
      <c r="E36" s="77">
        <v>12</v>
      </c>
      <c r="F36" s="77">
        <f t="shared" si="3"/>
        <v>0</v>
      </c>
      <c r="G36" s="31"/>
      <c r="H36" s="31"/>
    </row>
    <row r="37" spans="1:8" ht="31" x14ac:dyDescent="0.35">
      <c r="A37" s="31"/>
      <c r="B37" s="150"/>
      <c r="C37" s="83" t="s">
        <v>52</v>
      </c>
      <c r="D37" s="7"/>
      <c r="E37" s="77">
        <v>13.9</v>
      </c>
      <c r="F37" s="77">
        <f t="shared" si="3"/>
        <v>0</v>
      </c>
      <c r="G37" s="31"/>
      <c r="H37" s="31"/>
    </row>
    <row r="38" spans="1:8" ht="31" x14ac:dyDescent="0.35">
      <c r="A38" s="31"/>
      <c r="B38" s="150"/>
      <c r="C38" s="83" t="s">
        <v>53</v>
      </c>
      <c r="D38" s="7"/>
      <c r="E38" s="77">
        <v>16.100000000000001</v>
      </c>
      <c r="F38" s="77">
        <f t="shared" si="3"/>
        <v>0</v>
      </c>
      <c r="G38" s="31"/>
      <c r="H38" s="31"/>
    </row>
    <row r="39" spans="1:8" ht="31" x14ac:dyDescent="0.35">
      <c r="A39" s="31"/>
      <c r="B39" s="150"/>
      <c r="C39" s="83" t="s">
        <v>54</v>
      </c>
      <c r="D39" s="7"/>
      <c r="E39" s="77">
        <v>17.899999999999999</v>
      </c>
      <c r="F39" s="77">
        <f t="shared" si="3"/>
        <v>0</v>
      </c>
      <c r="G39" s="31"/>
      <c r="H39" s="31"/>
    </row>
    <row r="40" spans="1:8" x14ac:dyDescent="0.35">
      <c r="A40" s="31"/>
      <c r="B40" s="150"/>
      <c r="C40" s="83" t="s">
        <v>55</v>
      </c>
      <c r="D40" s="7"/>
      <c r="E40" s="77">
        <v>12</v>
      </c>
      <c r="F40" s="77">
        <f t="shared" si="3"/>
        <v>0</v>
      </c>
      <c r="G40" s="31"/>
      <c r="H40" s="31"/>
    </row>
    <row r="41" spans="1:8" x14ac:dyDescent="0.35">
      <c r="A41" s="31"/>
      <c r="B41" s="150"/>
      <c r="C41" s="83" t="s">
        <v>56</v>
      </c>
      <c r="D41" s="7"/>
      <c r="E41" s="77">
        <v>17.5</v>
      </c>
      <c r="F41" s="77">
        <f t="shared" si="3"/>
        <v>0</v>
      </c>
      <c r="G41" s="31"/>
      <c r="H41" s="31"/>
    </row>
    <row r="42" spans="1:8" x14ac:dyDescent="0.35">
      <c r="A42" s="31"/>
      <c r="B42" s="79" t="s">
        <v>68</v>
      </c>
      <c r="C42" s="77"/>
      <c r="D42" s="74"/>
      <c r="E42" s="78" t="s">
        <v>71</v>
      </c>
      <c r="F42" s="79">
        <f>SUM(F33:F41)</f>
        <v>0</v>
      </c>
      <c r="G42" s="31"/>
      <c r="H42" s="31"/>
    </row>
    <row r="43" spans="1:8" x14ac:dyDescent="0.35">
      <c r="A43" s="31"/>
      <c r="B43" s="148" t="s">
        <v>223</v>
      </c>
      <c r="C43" s="148"/>
      <c r="D43" s="148"/>
      <c r="E43" s="148"/>
      <c r="F43" s="148"/>
      <c r="G43" s="31"/>
      <c r="H43" s="31"/>
    </row>
    <row r="44" spans="1:8" x14ac:dyDescent="0.35">
      <c r="A44" s="31"/>
      <c r="B44" s="162" t="s">
        <v>252</v>
      </c>
      <c r="C44" s="83" t="s">
        <v>57</v>
      </c>
      <c r="D44" s="7"/>
      <c r="E44" s="77">
        <v>0.23</v>
      </c>
      <c r="F44" s="77">
        <f>SUM(D44*E44)</f>
        <v>0</v>
      </c>
      <c r="G44" s="31"/>
      <c r="H44" s="31"/>
    </row>
    <row r="45" spans="1:8" x14ac:dyDescent="0.35">
      <c r="A45" s="31"/>
      <c r="B45" s="164"/>
      <c r="C45" s="83" t="s">
        <v>58</v>
      </c>
      <c r="D45" s="7"/>
      <c r="E45" s="77">
        <v>0.41</v>
      </c>
      <c r="F45" s="77">
        <f t="shared" ref="F45:F53" si="4">SUM(D45*E45)</f>
        <v>0</v>
      </c>
      <c r="G45" s="31"/>
      <c r="H45" s="31"/>
    </row>
    <row r="46" spans="1:8" x14ac:dyDescent="0.35">
      <c r="A46" s="31"/>
      <c r="B46" s="163"/>
      <c r="C46" s="83" t="s">
        <v>59</v>
      </c>
      <c r="D46" s="7"/>
      <c r="E46" s="77">
        <v>0.55000000000000004</v>
      </c>
      <c r="F46" s="77">
        <f t="shared" si="4"/>
        <v>0</v>
      </c>
      <c r="G46" s="31"/>
      <c r="H46" s="31"/>
    </row>
    <row r="47" spans="1:8" x14ac:dyDescent="0.35">
      <c r="A47" s="31"/>
      <c r="B47" s="77" t="s">
        <v>60</v>
      </c>
      <c r="C47" s="77"/>
      <c r="D47" s="7"/>
      <c r="E47" s="77">
        <v>0.39</v>
      </c>
      <c r="F47" s="77">
        <f t="shared" si="4"/>
        <v>0</v>
      </c>
      <c r="G47" s="31"/>
      <c r="H47" s="31"/>
    </row>
    <row r="48" spans="1:8" ht="15.5" customHeight="1" x14ac:dyDescent="0.35">
      <c r="A48" s="31"/>
      <c r="B48" s="162" t="s">
        <v>61</v>
      </c>
      <c r="C48" s="83" t="s">
        <v>62</v>
      </c>
      <c r="D48" s="7"/>
      <c r="E48" s="77">
        <v>0.31</v>
      </c>
      <c r="F48" s="77">
        <f t="shared" si="4"/>
        <v>0</v>
      </c>
      <c r="G48" s="31"/>
      <c r="H48" s="31"/>
    </row>
    <row r="49" spans="1:8" x14ac:dyDescent="0.35">
      <c r="A49" s="31"/>
      <c r="B49" s="163"/>
      <c r="C49" s="83" t="s">
        <v>63</v>
      </c>
      <c r="D49" s="7"/>
      <c r="E49" s="77">
        <v>0.74</v>
      </c>
      <c r="F49" s="77">
        <f t="shared" si="4"/>
        <v>0</v>
      </c>
      <c r="G49" s="31"/>
      <c r="H49" s="31"/>
    </row>
    <row r="50" spans="1:8" x14ac:dyDescent="0.35">
      <c r="A50" s="31"/>
      <c r="B50" s="160" t="s">
        <v>64</v>
      </c>
      <c r="C50" s="83" t="s">
        <v>65</v>
      </c>
      <c r="D50" s="7"/>
      <c r="E50" s="77">
        <v>1.37</v>
      </c>
      <c r="F50" s="77">
        <f t="shared" si="4"/>
        <v>0</v>
      </c>
      <c r="G50" s="31"/>
      <c r="H50" s="31"/>
    </row>
    <row r="51" spans="1:8" x14ac:dyDescent="0.35">
      <c r="A51" s="31"/>
      <c r="B51" s="161"/>
      <c r="C51" s="83" t="s">
        <v>66</v>
      </c>
      <c r="D51" s="7"/>
      <c r="E51" s="77">
        <v>1.03</v>
      </c>
      <c r="F51" s="77">
        <f t="shared" si="4"/>
        <v>0</v>
      </c>
      <c r="G51" s="31"/>
      <c r="H51" s="31"/>
    </row>
    <row r="52" spans="1:8" x14ac:dyDescent="0.35">
      <c r="A52" s="31"/>
      <c r="B52" s="146" t="s">
        <v>67</v>
      </c>
      <c r="C52" s="146"/>
      <c r="D52" s="7"/>
      <c r="E52" s="77">
        <v>0.91</v>
      </c>
      <c r="F52" s="77">
        <f t="shared" si="4"/>
        <v>0</v>
      </c>
      <c r="G52" s="31"/>
      <c r="H52" s="31"/>
    </row>
    <row r="53" spans="1:8" x14ac:dyDescent="0.35">
      <c r="A53" s="31"/>
      <c r="B53" s="146" t="s">
        <v>222</v>
      </c>
      <c r="C53" s="146"/>
      <c r="D53" s="7"/>
      <c r="E53" s="77">
        <v>1.4</v>
      </c>
      <c r="F53" s="77">
        <f t="shared" si="4"/>
        <v>0</v>
      </c>
      <c r="G53" s="31"/>
      <c r="H53" s="31"/>
    </row>
    <row r="54" spans="1:8" x14ac:dyDescent="0.35">
      <c r="A54" s="31"/>
      <c r="B54" s="79" t="s">
        <v>69</v>
      </c>
      <c r="C54" s="79"/>
      <c r="D54" s="77"/>
      <c r="E54" s="78" t="s">
        <v>71</v>
      </c>
      <c r="F54" s="77">
        <f>SUM(F44:F53)</f>
        <v>0</v>
      </c>
      <c r="G54" s="31"/>
      <c r="H54" s="31"/>
    </row>
    <row r="55" spans="1:8" x14ac:dyDescent="0.35">
      <c r="A55" s="31"/>
      <c r="B55" s="31"/>
      <c r="C55" s="31"/>
      <c r="D55" s="31"/>
      <c r="E55" s="31"/>
      <c r="F55" s="31"/>
      <c r="G55" s="31"/>
      <c r="H55" s="31"/>
    </row>
    <row r="56" spans="1:8" x14ac:dyDescent="0.35">
      <c r="A56" s="31"/>
      <c r="B56" s="148" t="s">
        <v>264</v>
      </c>
      <c r="C56" s="148"/>
      <c r="D56" s="148"/>
      <c r="E56" s="78" t="s">
        <v>71</v>
      </c>
      <c r="F56" s="82">
        <f>SUM(F54+F42+F31+F25+F19)</f>
        <v>0</v>
      </c>
      <c r="G56" s="31"/>
      <c r="H56" s="31"/>
    </row>
    <row r="57" spans="1:8" x14ac:dyDescent="0.35">
      <c r="A57" s="31"/>
      <c r="B57" s="31"/>
      <c r="C57" s="31"/>
      <c r="D57" s="31"/>
      <c r="E57" s="31"/>
      <c r="F57" s="31"/>
      <c r="G57" s="31"/>
      <c r="H57" s="31"/>
    </row>
  </sheetData>
  <sheetProtection selectLockedCells="1"/>
  <mergeCells count="27">
    <mergeCell ref="B56:D56"/>
    <mergeCell ref="B48:B49"/>
    <mergeCell ref="B36:B41"/>
    <mergeCell ref="B52:C52"/>
    <mergeCell ref="B53:C53"/>
    <mergeCell ref="B43:F43"/>
    <mergeCell ref="B44:B46"/>
    <mergeCell ref="B50:B51"/>
    <mergeCell ref="B31:D31"/>
    <mergeCell ref="B32:F32"/>
    <mergeCell ref="B13:B15"/>
    <mergeCell ref="B16:B18"/>
    <mergeCell ref="B20:F20"/>
    <mergeCell ref="B22:C22"/>
    <mergeCell ref="B23:B24"/>
    <mergeCell ref="B19:D19"/>
    <mergeCell ref="B25:D25"/>
    <mergeCell ref="B26:F26"/>
    <mergeCell ref="B27:C27"/>
    <mergeCell ref="B30:C30"/>
    <mergeCell ref="B28:B29"/>
    <mergeCell ref="B11:B12"/>
    <mergeCell ref="B3:C3"/>
    <mergeCell ref="B4:F4"/>
    <mergeCell ref="B5:C5"/>
    <mergeCell ref="B6:B7"/>
    <mergeCell ref="B8:B10"/>
  </mergeCells>
  <hyperlinks>
    <hyperlink ref="H1" location="Overview!A1" display="Return to Overview"/>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workbookViewId="0">
      <selection activeCell="G1" sqref="G1"/>
    </sheetView>
  </sheetViews>
  <sheetFormatPr defaultRowHeight="15.5" x14ac:dyDescent="0.35"/>
  <cols>
    <col min="1" max="1" width="5.07421875" style="21" customWidth="1"/>
    <col min="2" max="2" width="42.53515625" style="21" bestFit="1" customWidth="1"/>
    <col min="3" max="3" width="12.23046875" style="21" customWidth="1"/>
    <col min="4" max="4" width="15.15234375" style="21" customWidth="1"/>
    <col min="5" max="5" width="11.3828125" style="21" customWidth="1"/>
    <col min="6" max="6" width="9.23046875" style="21"/>
    <col min="7" max="7" width="35.765625" style="21" bestFit="1" customWidth="1"/>
    <col min="8" max="10" width="9.23046875" style="21"/>
    <col min="11" max="11" width="0" style="31" hidden="1" customWidth="1"/>
    <col min="12" max="12" width="42.53515625" style="31" hidden="1" customWidth="1"/>
    <col min="13" max="13" width="9.23046875" style="31" hidden="1" customWidth="1"/>
    <col min="14" max="14" width="0" style="31" hidden="1" customWidth="1"/>
    <col min="15" max="16384" width="9.23046875" style="21"/>
  </cols>
  <sheetData>
    <row r="1" spans="1:13" x14ac:dyDescent="0.35">
      <c r="A1" s="31"/>
      <c r="B1" s="45" t="s">
        <v>233</v>
      </c>
      <c r="C1" s="31"/>
      <c r="D1" s="31"/>
      <c r="E1" s="31"/>
      <c r="F1" s="31"/>
      <c r="G1" s="10" t="s">
        <v>231</v>
      </c>
      <c r="H1" s="31"/>
    </row>
    <row r="2" spans="1:13" x14ac:dyDescent="0.35">
      <c r="A2" s="31"/>
      <c r="B2" s="31"/>
      <c r="C2" s="31"/>
      <c r="D2" s="31"/>
      <c r="E2" s="31"/>
      <c r="F2" s="31"/>
      <c r="G2" s="31"/>
      <c r="H2" s="31"/>
    </row>
    <row r="3" spans="1:13" ht="46.5" x14ac:dyDescent="0.35">
      <c r="A3" s="31"/>
      <c r="B3" s="79" t="s">
        <v>118</v>
      </c>
      <c r="C3" s="84" t="s">
        <v>108</v>
      </c>
      <c r="D3" s="84" t="s">
        <v>106</v>
      </c>
      <c r="E3" s="84" t="s">
        <v>107</v>
      </c>
      <c r="F3" s="31"/>
      <c r="G3" s="31"/>
      <c r="H3" s="31"/>
    </row>
    <row r="4" spans="1:13" x14ac:dyDescent="0.35">
      <c r="A4" s="31"/>
      <c r="B4" s="7" t="s">
        <v>119</v>
      </c>
      <c r="C4" s="7">
        <v>0</v>
      </c>
      <c r="D4" s="77">
        <f>VLOOKUP(B4,$L$4:$M$20,2,FALSE)</f>
        <v>0</v>
      </c>
      <c r="E4" s="77">
        <f>SUM(C4*D4)</f>
        <v>0</v>
      </c>
      <c r="F4" s="31"/>
      <c r="G4" s="79" t="s">
        <v>246</v>
      </c>
      <c r="H4" s="79">
        <f>SUM(E4:E301)</f>
        <v>0</v>
      </c>
      <c r="L4" s="31" t="s">
        <v>109</v>
      </c>
      <c r="M4" s="31">
        <v>6</v>
      </c>
    </row>
    <row r="5" spans="1:13" x14ac:dyDescent="0.35">
      <c r="A5" s="31"/>
      <c r="B5" s="7" t="s">
        <v>119</v>
      </c>
      <c r="C5" s="7">
        <v>0</v>
      </c>
      <c r="D5" s="77">
        <f t="shared" ref="D5:D31" si="0">VLOOKUP(B5,$L$4:$M$20,2,FALSE)</f>
        <v>0</v>
      </c>
      <c r="E5" s="77">
        <f t="shared" ref="E5:E31" si="1">SUM(C5*D5)</f>
        <v>0</v>
      </c>
      <c r="F5" s="31"/>
      <c r="G5" s="31"/>
      <c r="H5" s="31"/>
      <c r="L5" s="31" t="s">
        <v>110</v>
      </c>
      <c r="M5" s="31">
        <v>7</v>
      </c>
    </row>
    <row r="6" spans="1:13" x14ac:dyDescent="0.35">
      <c r="A6" s="31"/>
      <c r="B6" s="7" t="s">
        <v>119</v>
      </c>
      <c r="C6" s="7">
        <v>0</v>
      </c>
      <c r="D6" s="77">
        <f t="shared" si="0"/>
        <v>0</v>
      </c>
      <c r="E6" s="77">
        <f t="shared" si="1"/>
        <v>0</v>
      </c>
      <c r="F6" s="31"/>
      <c r="G6" s="31"/>
      <c r="H6" s="31"/>
      <c r="L6" s="31" t="s">
        <v>111</v>
      </c>
      <c r="M6" s="31">
        <v>6</v>
      </c>
    </row>
    <row r="7" spans="1:13" x14ac:dyDescent="0.35">
      <c r="A7" s="31"/>
      <c r="B7" s="7" t="s">
        <v>119</v>
      </c>
      <c r="C7" s="7">
        <v>0</v>
      </c>
      <c r="D7" s="77">
        <f t="shared" si="0"/>
        <v>0</v>
      </c>
      <c r="E7" s="77">
        <f t="shared" si="1"/>
        <v>0</v>
      </c>
      <c r="F7" s="31"/>
      <c r="G7" s="31"/>
      <c r="H7" s="31"/>
      <c r="L7" s="31" t="s">
        <v>112</v>
      </c>
      <c r="M7" s="31">
        <v>6.5</v>
      </c>
    </row>
    <row r="8" spans="1:13" x14ac:dyDescent="0.35">
      <c r="A8" s="31"/>
      <c r="B8" s="7" t="s">
        <v>119</v>
      </c>
      <c r="C8" s="7">
        <v>0</v>
      </c>
      <c r="D8" s="77">
        <f t="shared" si="0"/>
        <v>0</v>
      </c>
      <c r="E8" s="77">
        <f t="shared" si="1"/>
        <v>0</v>
      </c>
      <c r="F8" s="31"/>
      <c r="G8" s="31"/>
      <c r="H8" s="31"/>
      <c r="L8" s="31" t="s">
        <v>113</v>
      </c>
      <c r="M8" s="31">
        <v>7</v>
      </c>
    </row>
    <row r="9" spans="1:13" x14ac:dyDescent="0.35">
      <c r="A9" s="31"/>
      <c r="B9" s="7" t="s">
        <v>119</v>
      </c>
      <c r="C9" s="7">
        <v>0</v>
      </c>
      <c r="D9" s="77">
        <f t="shared" si="0"/>
        <v>0</v>
      </c>
      <c r="E9" s="77">
        <f t="shared" si="1"/>
        <v>0</v>
      </c>
      <c r="F9" s="31"/>
      <c r="G9" s="31"/>
      <c r="H9" s="31"/>
      <c r="L9" s="31" t="s">
        <v>114</v>
      </c>
      <c r="M9" s="31">
        <v>19</v>
      </c>
    </row>
    <row r="10" spans="1:13" x14ac:dyDescent="0.35">
      <c r="A10" s="31"/>
      <c r="B10" s="7" t="s">
        <v>119</v>
      </c>
      <c r="C10" s="7">
        <v>0</v>
      </c>
      <c r="D10" s="77">
        <f t="shared" si="0"/>
        <v>0</v>
      </c>
      <c r="E10" s="77">
        <f t="shared" si="1"/>
        <v>0</v>
      </c>
      <c r="F10" s="31"/>
      <c r="G10" s="31"/>
      <c r="H10" s="31"/>
      <c r="L10" s="31" t="s">
        <v>115</v>
      </c>
      <c r="M10" s="31">
        <v>30</v>
      </c>
    </row>
    <row r="11" spans="1:13" x14ac:dyDescent="0.35">
      <c r="A11" s="31"/>
      <c r="B11" s="7" t="s">
        <v>119</v>
      </c>
      <c r="C11" s="7">
        <v>0</v>
      </c>
      <c r="D11" s="77">
        <f t="shared" si="0"/>
        <v>0</v>
      </c>
      <c r="E11" s="77">
        <f t="shared" si="1"/>
        <v>0</v>
      </c>
      <c r="F11" s="31"/>
      <c r="G11" s="31"/>
      <c r="H11" s="31"/>
      <c r="L11" s="31" t="s">
        <v>290</v>
      </c>
      <c r="M11" s="31">
        <v>2.6</v>
      </c>
    </row>
    <row r="12" spans="1:13" x14ac:dyDescent="0.35">
      <c r="A12" s="31"/>
      <c r="B12" s="7" t="s">
        <v>119</v>
      </c>
      <c r="C12" s="7">
        <v>0</v>
      </c>
      <c r="D12" s="77">
        <f t="shared" si="0"/>
        <v>0</v>
      </c>
      <c r="E12" s="77">
        <f t="shared" si="1"/>
        <v>0</v>
      </c>
      <c r="F12" s="31"/>
      <c r="G12" s="31"/>
      <c r="H12" s="31"/>
      <c r="L12" s="31" t="s">
        <v>116</v>
      </c>
      <c r="M12" s="31">
        <v>3.6</v>
      </c>
    </row>
    <row r="13" spans="1:13" x14ac:dyDescent="0.35">
      <c r="A13" s="31"/>
      <c r="B13" s="7" t="s">
        <v>119</v>
      </c>
      <c r="C13" s="7">
        <v>0</v>
      </c>
      <c r="D13" s="77">
        <f t="shared" si="0"/>
        <v>0</v>
      </c>
      <c r="E13" s="77">
        <f t="shared" si="1"/>
        <v>0</v>
      </c>
      <c r="F13" s="31"/>
      <c r="G13" s="31"/>
      <c r="H13" s="31"/>
      <c r="L13" s="31" t="s">
        <v>291</v>
      </c>
      <c r="M13" s="31">
        <v>1.5</v>
      </c>
    </row>
    <row r="14" spans="1:13" x14ac:dyDescent="0.35">
      <c r="A14" s="31"/>
      <c r="B14" s="7" t="s">
        <v>119</v>
      </c>
      <c r="C14" s="7">
        <v>0</v>
      </c>
      <c r="D14" s="77">
        <f t="shared" si="0"/>
        <v>0</v>
      </c>
      <c r="E14" s="77">
        <f t="shared" si="1"/>
        <v>0</v>
      </c>
      <c r="F14" s="31"/>
      <c r="G14" s="31"/>
      <c r="H14" s="31"/>
      <c r="L14" s="31" t="s">
        <v>292</v>
      </c>
      <c r="M14" s="31">
        <v>2</v>
      </c>
    </row>
    <row r="15" spans="1:13" x14ac:dyDescent="0.35">
      <c r="A15" s="31"/>
      <c r="B15" s="7" t="s">
        <v>119</v>
      </c>
      <c r="C15" s="7">
        <v>0</v>
      </c>
      <c r="D15" s="77">
        <f t="shared" si="0"/>
        <v>0</v>
      </c>
      <c r="E15" s="77">
        <f t="shared" si="1"/>
        <v>0</v>
      </c>
      <c r="F15" s="31"/>
      <c r="G15" s="31"/>
      <c r="H15" s="31"/>
      <c r="L15" s="31" t="s">
        <v>293</v>
      </c>
      <c r="M15" s="31">
        <v>3</v>
      </c>
    </row>
    <row r="16" spans="1:13" x14ac:dyDescent="0.35">
      <c r="A16" s="31"/>
      <c r="B16" s="7" t="s">
        <v>119</v>
      </c>
      <c r="C16" s="7">
        <v>0</v>
      </c>
      <c r="D16" s="77">
        <f t="shared" si="0"/>
        <v>0</v>
      </c>
      <c r="E16" s="77">
        <f t="shared" si="1"/>
        <v>0</v>
      </c>
      <c r="F16" s="31"/>
      <c r="G16" s="31"/>
      <c r="H16" s="31"/>
      <c r="L16" s="31" t="s">
        <v>294</v>
      </c>
      <c r="M16" s="31">
        <v>4</v>
      </c>
    </row>
    <row r="17" spans="1:13" x14ac:dyDescent="0.35">
      <c r="A17" s="31"/>
      <c r="B17" s="7" t="s">
        <v>119</v>
      </c>
      <c r="C17" s="7">
        <v>0</v>
      </c>
      <c r="D17" s="77">
        <f t="shared" si="0"/>
        <v>0</v>
      </c>
      <c r="E17" s="77">
        <f t="shared" si="1"/>
        <v>0</v>
      </c>
      <c r="F17" s="31"/>
      <c r="G17" s="31"/>
      <c r="H17" s="31"/>
      <c r="L17" s="31" t="s">
        <v>295</v>
      </c>
      <c r="M17" s="31">
        <v>3.6</v>
      </c>
    </row>
    <row r="18" spans="1:13" x14ac:dyDescent="0.35">
      <c r="A18" s="31"/>
      <c r="B18" s="7" t="s">
        <v>119</v>
      </c>
      <c r="C18" s="7">
        <v>0</v>
      </c>
      <c r="D18" s="77">
        <f t="shared" si="0"/>
        <v>0</v>
      </c>
      <c r="E18" s="77">
        <f t="shared" si="1"/>
        <v>0</v>
      </c>
      <c r="F18" s="31"/>
      <c r="G18" s="31"/>
      <c r="H18" s="31"/>
      <c r="L18" s="31" t="s">
        <v>296</v>
      </c>
      <c r="M18" s="31">
        <v>5</v>
      </c>
    </row>
    <row r="19" spans="1:13" x14ac:dyDescent="0.35">
      <c r="A19" s="31"/>
      <c r="B19" s="7" t="s">
        <v>119</v>
      </c>
      <c r="C19" s="7">
        <v>0</v>
      </c>
      <c r="D19" s="77">
        <f t="shared" si="0"/>
        <v>0</v>
      </c>
      <c r="E19" s="77">
        <f t="shared" si="1"/>
        <v>0</v>
      </c>
      <c r="F19" s="31"/>
      <c r="G19" s="31"/>
      <c r="H19" s="31"/>
      <c r="L19" s="31" t="s">
        <v>117</v>
      </c>
      <c r="M19" s="31">
        <v>0.5</v>
      </c>
    </row>
    <row r="20" spans="1:13" x14ac:dyDescent="0.35">
      <c r="A20" s="31"/>
      <c r="B20" s="7" t="s">
        <v>119</v>
      </c>
      <c r="C20" s="7">
        <v>0</v>
      </c>
      <c r="D20" s="77">
        <f t="shared" si="0"/>
        <v>0</v>
      </c>
      <c r="E20" s="77">
        <f t="shared" si="1"/>
        <v>0</v>
      </c>
      <c r="F20" s="31"/>
      <c r="G20" s="31"/>
      <c r="H20" s="31"/>
      <c r="L20" s="31" t="s">
        <v>119</v>
      </c>
    </row>
    <row r="21" spans="1:13" x14ac:dyDescent="0.35">
      <c r="A21" s="31"/>
      <c r="B21" s="7" t="s">
        <v>119</v>
      </c>
      <c r="C21" s="7">
        <v>0</v>
      </c>
      <c r="D21" s="77">
        <f t="shared" si="0"/>
        <v>0</v>
      </c>
      <c r="E21" s="77">
        <f t="shared" si="1"/>
        <v>0</v>
      </c>
      <c r="F21" s="31"/>
      <c r="G21" s="31"/>
      <c r="H21" s="31"/>
    </row>
    <row r="22" spans="1:13" x14ac:dyDescent="0.35">
      <c r="A22" s="31"/>
      <c r="B22" s="7" t="s">
        <v>119</v>
      </c>
      <c r="C22" s="7">
        <v>0</v>
      </c>
      <c r="D22" s="77">
        <f t="shared" si="0"/>
        <v>0</v>
      </c>
      <c r="E22" s="77">
        <f t="shared" si="1"/>
        <v>0</v>
      </c>
      <c r="F22" s="31"/>
      <c r="G22" s="31"/>
      <c r="H22" s="31"/>
    </row>
    <row r="23" spans="1:13" x14ac:dyDescent="0.35">
      <c r="A23" s="31"/>
      <c r="B23" s="7" t="s">
        <v>119</v>
      </c>
      <c r="C23" s="7">
        <v>0</v>
      </c>
      <c r="D23" s="77">
        <f t="shared" si="0"/>
        <v>0</v>
      </c>
      <c r="E23" s="77">
        <f t="shared" si="1"/>
        <v>0</v>
      </c>
      <c r="F23" s="31"/>
      <c r="G23" s="31"/>
      <c r="H23" s="31"/>
    </row>
    <row r="24" spans="1:13" x14ac:dyDescent="0.35">
      <c r="A24" s="31"/>
      <c r="B24" s="7" t="s">
        <v>119</v>
      </c>
      <c r="C24" s="7">
        <v>0</v>
      </c>
      <c r="D24" s="77">
        <f t="shared" si="0"/>
        <v>0</v>
      </c>
      <c r="E24" s="77">
        <f t="shared" si="1"/>
        <v>0</v>
      </c>
      <c r="F24" s="31"/>
      <c r="G24" s="31"/>
      <c r="H24" s="31"/>
    </row>
    <row r="25" spans="1:13" x14ac:dyDescent="0.35">
      <c r="A25" s="31"/>
      <c r="B25" s="7" t="s">
        <v>119</v>
      </c>
      <c r="C25" s="7">
        <v>0</v>
      </c>
      <c r="D25" s="77">
        <f t="shared" si="0"/>
        <v>0</v>
      </c>
      <c r="E25" s="77">
        <f t="shared" si="1"/>
        <v>0</v>
      </c>
      <c r="F25" s="31"/>
      <c r="G25" s="31"/>
      <c r="H25" s="31"/>
    </row>
    <row r="26" spans="1:13" x14ac:dyDescent="0.35">
      <c r="A26" s="31"/>
      <c r="B26" s="7" t="s">
        <v>119</v>
      </c>
      <c r="C26" s="7">
        <v>0</v>
      </c>
      <c r="D26" s="77">
        <f t="shared" si="0"/>
        <v>0</v>
      </c>
      <c r="E26" s="77">
        <f t="shared" si="1"/>
        <v>0</v>
      </c>
      <c r="F26" s="31"/>
      <c r="G26" s="31"/>
      <c r="H26" s="31"/>
    </row>
    <row r="27" spans="1:13" x14ac:dyDescent="0.35">
      <c r="A27" s="31"/>
      <c r="B27" s="7" t="s">
        <v>119</v>
      </c>
      <c r="C27" s="7">
        <v>0</v>
      </c>
      <c r="D27" s="77">
        <f t="shared" si="0"/>
        <v>0</v>
      </c>
      <c r="E27" s="77">
        <f t="shared" si="1"/>
        <v>0</v>
      </c>
      <c r="F27" s="31"/>
      <c r="G27" s="31"/>
      <c r="H27" s="31"/>
    </row>
    <row r="28" spans="1:13" x14ac:dyDescent="0.35">
      <c r="A28" s="31"/>
      <c r="B28" s="7" t="s">
        <v>119</v>
      </c>
      <c r="C28" s="7">
        <v>0</v>
      </c>
      <c r="D28" s="77">
        <f t="shared" si="0"/>
        <v>0</v>
      </c>
      <c r="E28" s="77">
        <f t="shared" si="1"/>
        <v>0</v>
      </c>
      <c r="F28" s="31"/>
      <c r="G28" s="31"/>
      <c r="H28" s="31"/>
    </row>
    <row r="29" spans="1:13" x14ac:dyDescent="0.35">
      <c r="A29" s="31"/>
      <c r="B29" s="7" t="s">
        <v>119</v>
      </c>
      <c r="C29" s="7">
        <v>0</v>
      </c>
      <c r="D29" s="77">
        <f t="shared" si="0"/>
        <v>0</v>
      </c>
      <c r="E29" s="77">
        <f t="shared" si="1"/>
        <v>0</v>
      </c>
      <c r="F29" s="31"/>
      <c r="G29" s="31"/>
      <c r="H29" s="31"/>
    </row>
    <row r="30" spans="1:13" x14ac:dyDescent="0.35">
      <c r="A30" s="31"/>
      <c r="B30" s="7" t="s">
        <v>119</v>
      </c>
      <c r="C30" s="7">
        <v>0</v>
      </c>
      <c r="D30" s="77">
        <f t="shared" si="0"/>
        <v>0</v>
      </c>
      <c r="E30" s="77">
        <f t="shared" si="1"/>
        <v>0</v>
      </c>
      <c r="F30" s="31"/>
      <c r="G30" s="31"/>
      <c r="H30" s="31"/>
    </row>
    <row r="31" spans="1:13" x14ac:dyDescent="0.35">
      <c r="A31" s="31"/>
      <c r="B31" s="7" t="s">
        <v>119</v>
      </c>
      <c r="C31" s="7">
        <v>0</v>
      </c>
      <c r="D31" s="77">
        <f t="shared" si="0"/>
        <v>0</v>
      </c>
      <c r="E31" s="77">
        <f t="shared" si="1"/>
        <v>0</v>
      </c>
      <c r="F31" s="31"/>
      <c r="G31" s="31"/>
      <c r="H31" s="31"/>
    </row>
  </sheetData>
  <sheetProtection algorithmName="SHA-512" hashValue="ZoKkG06qWq4y0rW3XnhxWtEaTXLjyq3sSFIGStWnTbzfOxPgn+tga9AmJUsIoX1xD8BsspLG/H6GAzWy4aUQMA==" saltValue="yoFhPer++rKNozN/WXO5rA==" spinCount="100000" sheet="1" selectLockedCells="1"/>
  <dataValidations count="1">
    <dataValidation type="list" allowBlank="1" showInputMessage="1" showErrorMessage="1" sqref="B4:B31">
      <formula1>$L$4:$L$20</formula1>
    </dataValidation>
  </dataValidations>
  <hyperlinks>
    <hyperlink ref="G1" location="Overview!A1" display="Return to Overview "/>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15F170211E434C93A736543666F688" ma:contentTypeVersion="12" ma:contentTypeDescription="Create a new document." ma:contentTypeScope="" ma:versionID="e887b45e1a917d44e7482daac3916150">
  <xsd:schema xmlns:xsd="http://www.w3.org/2001/XMLSchema" xmlns:xs="http://www.w3.org/2001/XMLSchema" xmlns:p="http://schemas.microsoft.com/office/2006/metadata/properties" xmlns:ns3="52b571ab-1c57-44cd-b9db-d3085f02c05b" xmlns:ns4="93627077-9d01-42b4-ad42-6a7ecd11ea2e" targetNamespace="http://schemas.microsoft.com/office/2006/metadata/properties" ma:root="true" ma:fieldsID="037aa4c3f1d55be0fbc018d4e28a3c53" ns3:_="" ns4:_="">
    <xsd:import namespace="52b571ab-1c57-44cd-b9db-d3085f02c05b"/>
    <xsd:import namespace="93627077-9d01-42b4-ad42-6a7ecd11ea2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b571ab-1c57-44cd-b9db-d3085f02c0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627077-9d01-42b4-ad42-6a7ecd11ea2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etadata xmlns="http://www.objective.com/ecm/document/metadata/FF3C5B18883D4E21973B57C2EEED7FD1" version="1.0.0">
  <systemFields>
    <field name="Objective-Id">
      <value order="0">A37260393</value>
    </field>
    <field name="Objective-Title">
      <value order="0">Farm Workbook - Water Resources (Control of Agricultural Pollution)(Wales) Regulations 2021 V1.1e</value>
    </field>
    <field name="Objective-Description">
      <value order="0"/>
    </field>
    <field name="Objective-CreationStamp">
      <value order="0">2021-10-29T12:33:51Z</value>
    </field>
    <field name="Objective-IsApproved">
      <value order="0">false</value>
    </field>
    <field name="Objective-IsPublished">
      <value order="0">true</value>
    </field>
    <field name="Objective-DatePublished">
      <value order="0">2021-10-29T12:45:00Z</value>
    </field>
    <field name="Objective-ModificationStamp">
      <value order="0">2021-10-29T12:45:00Z</value>
    </field>
    <field name="Objective-Owner">
      <value order="0">Walters, Matthew (ESNR - APD)</value>
    </field>
    <field name="Objective-Path">
      <value order="0">Objective Global Folder:Business File Plan:Economy, Skills &amp; Natural Resources (ESNR):Economy, Skills &amp; Natural Resources (ESNR) - ERA - Agriculture Sustainability &amp; Development:1 - Save:Agri Environment Policy:Nitrate Vulnerable Zones:Farm Development Division - Sustainable Land Management Policy - Nitrate Vulnerable Zone (NVZ) Implementation File - 2012-2013:Workbook and Guidance 2017-2020</value>
    </field>
    <field name="Objective-Parent">
      <value order="0">Workbook and Guidance 2017-2020</value>
    </field>
    <field name="Objective-State">
      <value order="0">Published</value>
    </field>
    <field name="Objective-VersionId">
      <value order="0">vA72644548</value>
    </field>
    <field name="Objective-Version">
      <value order="0">1.0</value>
    </field>
    <field name="Objective-VersionNumber">
      <value order="0">2</value>
    </field>
    <field name="Objective-VersionComment">
      <value order="0">Version 2</value>
    </field>
    <field name="Objective-FileNumber">
      <value order="0">qA1005285</value>
    </field>
    <field name="Objective-Classification">
      <value order="0">Official</value>
    </field>
    <field name="Objective-Caveats">
      <value order="0"/>
    </field>
  </systemFields>
  <catalogues>
    <catalogue name="Document Type Catalogue" type="type" ori="id:cA14">
      <field name="Objective-Date Acquired">
        <value order="0"/>
      </field>
      <field name="Objective-Official Translation">
        <value order="0"/>
      </field>
      <field name="Objective-Connect Creator">
        <value order="0"/>
      </field>
    </catalogue>
  </catalogues>
</metadat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D708CAE-CAA3-4B65-B62B-9D538FEDD337}">
  <ds:schemaRefs>
    <ds:schemaRef ds:uri="http://schemas.microsoft.com/sharepoint/v3/contenttype/forms"/>
  </ds:schemaRefs>
</ds:datastoreItem>
</file>

<file path=customXml/itemProps2.xml><?xml version="1.0" encoding="utf-8"?>
<ds:datastoreItem xmlns:ds="http://schemas.openxmlformats.org/officeDocument/2006/customXml" ds:itemID="{DE2C3554-9D7C-476E-8EC9-98C7CE4BE8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b571ab-1c57-44cd-b9db-d3085f02c05b"/>
    <ds:schemaRef ds:uri="93627077-9d01-42b4-ad42-6a7ecd11ea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customXml/itemProps4.xml><?xml version="1.0" encoding="utf-8"?>
<ds:datastoreItem xmlns:ds="http://schemas.openxmlformats.org/officeDocument/2006/customXml" ds:itemID="{04672AA7-D13A-4565-A19C-08EF92792591}">
  <ds:schemaRefs>
    <ds:schemaRef ds:uri="http://purl.org/dc/terms/"/>
    <ds:schemaRef ds:uri="93627077-9d01-42b4-ad42-6a7ecd11ea2e"/>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52b571ab-1c57-44cd-b9db-d3085f02c05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Overview</vt:lpstr>
      <vt:lpstr>1.1 Slurry (Excluding Pig)</vt:lpstr>
      <vt:lpstr>1.2 &amp; 1.3 Additional water</vt:lpstr>
      <vt:lpstr>1.5 Pig Slurry </vt:lpstr>
      <vt:lpstr>1.6 Slurry Storage capacity</vt:lpstr>
      <vt:lpstr>1.7 Poultry Manure</vt:lpstr>
      <vt:lpstr>2.1 N capacity of holding</vt:lpstr>
      <vt:lpstr>2.2 Total N Produced </vt:lpstr>
      <vt:lpstr>2.3 Imported Livestock Manure</vt:lpstr>
      <vt:lpstr>2.4 Exported Livestock Manure</vt:lpstr>
      <vt:lpstr>3.1 Spreading Nitrogen fertils</vt:lpstr>
      <vt:lpstr>3.2 Plan for available nitrogen</vt:lpstr>
      <vt:lpstr>3.3 Plan for manufactured N</vt:lpstr>
      <vt:lpstr>3.4 Record of acutal N fertilis</vt:lpstr>
      <vt:lpstr>4.1 Nmax clac for a crop</vt:lpstr>
    </vt:vector>
  </TitlesOfParts>
  <Company>Welsh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Walters, Matthew (ESNR-APD)</dc:creator>
  <cp:lastModifiedBy>williamsJm</cp:lastModifiedBy>
  <dcterms:created xsi:type="dcterms:W3CDTF">2020-07-06T13:46:04Z</dcterms:created>
  <dcterms:modified xsi:type="dcterms:W3CDTF">2021-11-01T07:30:08Z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0x010100A215F170211E434C93A736543666F688</vt:lpwstr>
  </property>
  <property fmtid="{D5CDD505-2E9C-101B-9397-08002B2CF9AE}" pid="3" name="Objective-Id">
    <vt:lpwstr>A37260393</vt:lpwstr>
  </property>
  <property fmtid="{D5CDD505-2E9C-101B-9397-08002B2CF9AE}" pid="4" name="Objective-Title">
    <vt:lpwstr>Farm Workbook - Water Resources (Control of Agricultural Pollution)(Wales) Regulations 2021 V1.1e</vt:lpwstr>
  </property>
  <property fmtid="{D5CDD505-2E9C-101B-9397-08002B2CF9AE}" pid="5" name="Objective-Description">
    <vt:lpwstr/>
  </property>
  <property fmtid="{D5CDD505-2E9C-101B-9397-08002B2CF9AE}" pid="6" name="Objective-CreationStamp">
    <vt:filetime>2021-10-29T12:33:57Z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2021-10-29T12:45:00Z</vt:filetime>
  </property>
  <property fmtid="{D5CDD505-2E9C-101B-9397-08002B2CF9AE}" pid="10" name="Objective-ModificationStamp">
    <vt:filetime>2021-10-29T12:45:00Z</vt:filetime>
  </property>
  <property fmtid="{D5CDD505-2E9C-101B-9397-08002B2CF9AE}" pid="11" name="Objective-Owner">
    <vt:lpwstr>Walters, Matthew (ESNR - APD)</vt:lpwstr>
  </property>
  <property fmtid="{D5CDD505-2E9C-101B-9397-08002B2CF9AE}" pid="12" name="Objective-Path">
    <vt:lpwstr>Objective Global Folder:Business File Plan:Economy, Skills &amp; Natural Resources (ESNR):Economy, Skills &amp; Natural Resources (ESNR) - ERA - Agriculture Sustainability &amp; Development:1 - Save:Agri Environment Policy:Nitrate Vulnerable Zones:Farm Development Di</vt:lpwstr>
  </property>
  <property fmtid="{D5CDD505-2E9C-101B-9397-08002B2CF9AE}" pid="13" name="Objective-Parent">
    <vt:lpwstr>Workbook and Guidance 2017-2020</vt:lpwstr>
  </property>
  <property fmtid="{D5CDD505-2E9C-101B-9397-08002B2CF9AE}" pid="14" name="Objective-State">
    <vt:lpwstr>Published</vt:lpwstr>
  </property>
  <property fmtid="{D5CDD505-2E9C-101B-9397-08002B2CF9AE}" pid="15" name="Objective-VersionId">
    <vt:lpwstr>vA72644548</vt:lpwstr>
  </property>
  <property fmtid="{D5CDD505-2E9C-101B-9397-08002B2CF9AE}" pid="16" name="Objective-Version">
    <vt:lpwstr>1.0</vt:lpwstr>
  </property>
  <property fmtid="{D5CDD505-2E9C-101B-9397-08002B2CF9AE}" pid="17" name="Objective-VersionNumber">
    <vt:r8>2</vt:r8>
  </property>
  <property fmtid="{D5CDD505-2E9C-101B-9397-08002B2CF9AE}" pid="18" name="Objective-VersionComment">
    <vt:lpwstr>Version 2</vt:lpwstr>
  </property>
  <property fmtid="{D5CDD505-2E9C-101B-9397-08002B2CF9AE}" pid="19" name="Objective-FileNumber">
    <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Language">
    <vt:lpwstr>English (eng)</vt:lpwstr>
  </property>
  <property fmtid="{D5CDD505-2E9C-101B-9397-08002B2CF9AE}" pid="23" name="Objective-Date Acquired">
    <vt:lpwstr/>
  </property>
  <property fmtid="{D5CDD505-2E9C-101B-9397-08002B2CF9AE}" pid="24" name="Objective-What to Keep">
    <vt:lpwstr>No</vt:lpwstr>
  </property>
  <property fmtid="{D5CDD505-2E9C-101B-9397-08002B2CF9AE}" pid="25" name="Objective-Official Translation">
    <vt:lpwstr/>
  </property>
  <property fmtid="{D5CDD505-2E9C-101B-9397-08002B2CF9AE}" pid="26" name="Objective-Connect Creator">
    <vt:lpwstr/>
  </property>
  <property fmtid="{D5CDD505-2E9C-101B-9397-08002B2CF9AE}" pid="27" name="Objective-Comment">
    <vt:lpwstr/>
  </property>
</Properties>
</file>