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0" windowWidth="9570" windowHeight="4100" tabRatio="853" firstSheet="7" activeTab="11"/>
  </bookViews>
  <sheets>
    <sheet name="Content " sheetId="1" r:id="rId1"/>
    <sheet name="tbl 1a Adjusted AEF Change" sheetId="2" r:id="rId2"/>
    <sheet name="tbl 1b Unadjusted AEF Change" sheetId="3" r:id="rId3"/>
    <sheet name="tbl 1c AEF per Capita" sheetId="4" r:id="rId4"/>
    <sheet name="tbl 2a GCF (CurrYr)" sheetId="5" r:id="rId5"/>
    <sheet name="tbl 2b Capital Change (CurrYr)" sheetId="6" r:id="rId6"/>
    <sheet name="tbl 2c Capital Financing" sheetId="7" r:id="rId7"/>
    <sheet name="tbl 3 New Responsibilities" sheetId="8" r:id="rId8"/>
    <sheet name="tbl 4a SSA Comparison" sheetId="9" r:id="rId9"/>
    <sheet name="tbl 4b SSA Sectors (PrevYr)" sheetId="10" r:id="rId10"/>
    <sheet name="tbl 4c SSA Sectors (CurrYr)" sheetId="11" r:id="rId11"/>
    <sheet name="tbl 4d Service IBAs" sheetId="12" r:id="rId12"/>
    <sheet name="tbl 5 Principal Council Funding" sheetId="13" r:id="rId13"/>
    <sheet name="tbl 6 Transfers (PrevYr)" sheetId="14" r:id="rId14"/>
    <sheet name="tbl 7 Grants" sheetId="15" r:id="rId15"/>
    <sheet name="Tbl 8 CC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Order1" hidden="1">255</definedName>
    <definedName name="_Order2" hidden="1">255</definedName>
    <definedName name="ALLIS">'[5].ALL_IS'!#REF!</definedName>
    <definedName name="ALLJSA">'[5].ALL_IS'!#REF!</definedName>
    <definedName name="AllUA_Val2">#REF!</definedName>
    <definedName name="Can" localSheetId="15">'Tbl 8 CC'!Can</definedName>
    <definedName name="Can">[0]!Can</definedName>
    <definedName name="CENSUS_CALC">'[7].CENSUS_DATA'!#REF!</definedName>
    <definedName name="CENSUS_PRCNT">'[7].CENSUS_DATA'!#REF!</definedName>
    <definedName name="component">'[6]Types'!$A$1:$B$78</definedName>
    <definedName name="COUNTER_UA2">#REF!</definedName>
    <definedName name="CRIT_CENSUS">'[7].CENSUS_DATA'!#REF!</definedName>
    <definedName name="CRIT_DFGMAND">'[7]DFG_MANDATORY'!#REF!</definedName>
    <definedName name="CRIT_ELIGIBLE">#REF!</definedName>
    <definedName name="CRIT_ELIGIBLE_NOT">#REF!</definedName>
    <definedName name="CRIT_HMO">'[7]HMO'!#REF!</definedName>
    <definedName name="CRIT_HOCASH">#REF!</definedName>
    <definedName name="CRIT_HOMEREP">'[7]HOME_REPAIR'!#REF!</definedName>
    <definedName name="CRIT_INELIGIBLE">#REF!</definedName>
    <definedName name="CRIT_INTENT">#REF!</definedName>
    <definedName name="CRIT_LOCALTAX">#REF!</definedName>
    <definedName name="CRIT_PRECFISH">#REF!</definedName>
    <definedName name="CRIT_RENGRANT">'[7].RENOVATION_GRANT'!#REF!</definedName>
    <definedName name="CRIT_RENTALL_HA">#REF!</definedName>
    <definedName name="CRIT_RENTALL_PR">#REF!</definedName>
    <definedName name="CRIT_RENTEXP">#REF!</definedName>
    <definedName name="CRIT_RENTREBATE">#REF!</definedName>
    <definedName name="CRIT_SCHOOL">#REF!</definedName>
    <definedName name="CRIT_UNEMP">#REF!</definedName>
    <definedName name="CRIT_UNINTENT">#REF!</definedName>
    <definedName name="Criteria_1">#REF!</definedName>
    <definedName name="data">#REF!</definedName>
    <definedName name="DEPCHILDIS">'[9]DEPCHILD_IS'!#REF!</definedName>
    <definedName name="DEPCHILDJSA">'[5]DEPCHILD_IS'!#REF!</definedName>
    <definedName name="DETRUNK">#REF!</definedName>
    <definedName name="DETRUNK_EXPBLK">#REF!</definedName>
    <definedName name="EDUCATION">#REF!</definedName>
    <definedName name="EDUCATION_EXPBLK">#REF!</definedName>
    <definedName name="ELIGIBLE">#REF!</definedName>
    <definedName name="ELIGIBLE_CALC">#REF!</definedName>
    <definedName name="ELIGIBLE_NOT">#REF!</definedName>
    <definedName name="ELIGIBLE_NOT_CALC">#REF!</definedName>
    <definedName name="firelease">#REF!</definedName>
    <definedName name="HEADS">#REF!</definedName>
    <definedName name="HEADS_EXPBLK">#REF!</definedName>
    <definedName name="HOCASH">#REF!</definedName>
    <definedName name="HOCASH_CALC">#REF!</definedName>
    <definedName name="HOCASH_EXPBLK">#REF!</definedName>
    <definedName name="HOCASH_PRCNT">#REF!</definedName>
    <definedName name="HOCASH_PROBMAG">#REF!</definedName>
    <definedName name="HOMELESS_CALC">'[6].HOMELESSNESS'!#REF!</definedName>
    <definedName name="HOMELESS_SUMM">'[6].HOMELESSNESS'!#REF!</definedName>
    <definedName name="HOUSBEN_CALC">#REF!</definedName>
    <definedName name="HOUSBEN_EXPBLK">#REF!</definedName>
    <definedName name="HOUSEREN_EXPBLK">#REF!</definedName>
    <definedName name="IBA">'[10]Data'!$E$4:$I$1320</definedName>
    <definedName name="IndUA_Val2">#REF!</definedName>
    <definedName name="INELIGIBLE">#REF!</definedName>
    <definedName name="INELIGIBLE_CALC">#REF!</definedName>
    <definedName name="INTENT">#REF!</definedName>
    <definedName name="INTENT_CALC">#REF!</definedName>
    <definedName name="LDRG_EXPBLK">#REF!</definedName>
    <definedName name="LEASING">#REF!</definedName>
    <definedName name="Limit_Selection1">#REF!</definedName>
    <definedName name="LOCALTAX">#REF!</definedName>
    <definedName name="LOCALTAX_PRCNT">#REF!</definedName>
    <definedName name="ModelTable1">'[3]MODEL'!#REF!</definedName>
    <definedName name="NF1data">#REF!</definedName>
    <definedName name="NFDATA3">#REF!</definedName>
    <definedName name="NURS_EXPBLK">#REF!</definedName>
    <definedName name="NURSING">#REF!</definedName>
    <definedName name="output">#REF!</definedName>
    <definedName name="PandPUplift">#REF!</definedName>
    <definedName name="PandPUpliftd">'[6].PREC_DRAIN'!$C$37</definedName>
    <definedName name="Prcnt_Change_1">#REF!</definedName>
    <definedName name="Prcnt_Limit_1">#REF!</definedName>
    <definedName name="PRECFISH">#REF!</definedName>
    <definedName name="PRECFISH_EXPBLK">#REF!</definedName>
    <definedName name="PRECFISH_PRCNT">#REF!</definedName>
    <definedName name="PRESERVED">#REF!</definedName>
    <definedName name="PRESERVED_CALC">'[5].RESIDENTIAL'!#REF!</definedName>
    <definedName name="PRESERVED_EXPBLK">#REF!</definedName>
    <definedName name="_xlnm.Print_Area" localSheetId="3">'tbl 1c AEF per Capita'!$A$1:$I$35</definedName>
    <definedName name="_xlnm.Print_Area" localSheetId="8">'tbl 4a SSA Comparison'!$A$1:$J$36</definedName>
    <definedName name="_xlnm.Print_Area" localSheetId="9">'tbl 4b SSA Sectors (PrevYr)'!$B$1:$V$35</definedName>
    <definedName name="_xlnm.Print_Area" localSheetId="10">'tbl 4c SSA Sectors (CurrYr)'!$B$1:$V$33</definedName>
    <definedName name="_xlnm.Print_Area" localSheetId="11">'tbl 4d Service IBAs'!$A$1:$Y$58</definedName>
    <definedName name="_xlnm.Print_Area" localSheetId="12">'tbl 5 Principal Council Funding'!$A$1:$N$37</definedName>
    <definedName name="_xlnm.Print_Area" localSheetId="13">'tbl 6 Transfers (PrevYr)'!$A$1:$J$39</definedName>
    <definedName name="Provorfin">'[3]Intro'!$E$12</definedName>
    <definedName name="RENGRANT">#REF!</definedName>
    <definedName name="RENGRANT_EXPBLK">#REF!</definedName>
    <definedName name="RENGRANT_PRCNT">'[7].RENOVATION_GRANT'!#REF!</definedName>
    <definedName name="RENTALL_HA">#REF!</definedName>
    <definedName name="RENTALL_HA_PRCNT">#REF!</definedName>
    <definedName name="RENTALL_PR">#REF!</definedName>
    <definedName name="RENTALL_PR_PRCNT">#REF!</definedName>
    <definedName name="RENTEXP">#REF!</definedName>
    <definedName name="RENTEXP_EXPBLK">#REF!</definedName>
    <definedName name="RENTEXP_PRCNT">#REF!</definedName>
    <definedName name="RENTREBATE">#REF!</definedName>
    <definedName name="RENTREBATE_PRCNT">#REF!</definedName>
    <definedName name="SCHOOL_PRCNT">#REF!</definedName>
    <definedName name="SENMAIN_EXPBLK">#REF!</definedName>
    <definedName name="SENSPEC_EXPBLK">#REF!</definedName>
    <definedName name="Services">'[1]Data'!$L$4:$S$62</definedName>
    <definedName name="SPECIFIC">#REF!</definedName>
    <definedName name="TAB6">#REF!</definedName>
    <definedName name="TransfersCurrYr">'tbl 4d Service IBAs'!$B$7:$Y$67</definedName>
    <definedName name="TRAVEL">#REF!</definedName>
    <definedName name="TRAVEL_EXPBLK">#REF!</definedName>
    <definedName name="UA">'[6]UA details'!$B$1:$C$22</definedName>
    <definedName name="UA_Selection2">#REF!</definedName>
    <definedName name="UA2">'[6]UA details'!$A$1:$B$22</definedName>
    <definedName name="UNDER60IS">'[5]UNDER65_IS'!#REF!</definedName>
    <definedName name="UNDER60JSA">'[5]UNDER65_IS'!#REF!</definedName>
    <definedName name="UNINTENT_CALC">#REF!</definedName>
    <definedName name="UNINTENT1">#REF!</definedName>
    <definedName name="UNINTENT2">'[7]UNINTENT_HOME'!#REF!</definedName>
    <definedName name="UTTING">#REF!</definedName>
    <definedName name="UTTING_EXPBLK">#REF!</definedName>
    <definedName name="Welsh">'[3]MODEL'!#REF!</definedName>
    <definedName name="Worksheet_1">#REF!</definedName>
    <definedName name="Worksheet_Selection1">#REF!</definedName>
    <definedName name="Year" localSheetId="7">'[4]dtaEnterParams'!$B$5</definedName>
    <definedName name="Year">'[2]MODEL'!$B$5</definedName>
    <definedName name="YearLess1" localSheetId="7">'[4]dtaEnterParams'!$B$8</definedName>
    <definedName name="YearLess1">'[2]MODEL'!$B$8</definedName>
  </definedNames>
  <calcPr fullCalcOnLoad="1"/>
</workbook>
</file>

<file path=xl/sharedStrings.xml><?xml version="1.0" encoding="utf-8"?>
<sst xmlns="http://schemas.openxmlformats.org/spreadsheetml/2006/main" count="867" uniqueCount="387">
  <si>
    <t>Gwynedd</t>
  </si>
  <si>
    <t>Conwy</t>
  </si>
  <si>
    <t>Denbighshire</t>
  </si>
  <si>
    <t>Flintshire</t>
  </si>
  <si>
    <t>Powys</t>
  </si>
  <si>
    <t>Ceredigion</t>
  </si>
  <si>
    <t>Pembrokeshire</t>
  </si>
  <si>
    <t>Carmarthenshire</t>
  </si>
  <si>
    <t>Rhondda Cynon Taf</t>
  </si>
  <si>
    <t>Merthyr Tydfil</t>
  </si>
  <si>
    <t>Caerphilly</t>
  </si>
  <si>
    <t>Blaenau Gwent</t>
  </si>
  <si>
    <t>Torfaen</t>
  </si>
  <si>
    <t>Monmouthshire</t>
  </si>
  <si>
    <t>Newport</t>
  </si>
  <si>
    <t>Cardiff</t>
  </si>
  <si>
    <t>Rank</t>
  </si>
  <si>
    <t>of which:</t>
  </si>
  <si>
    <t>(1)</t>
  </si>
  <si>
    <t>(2)</t>
  </si>
  <si>
    <t>Repayment</t>
  </si>
  <si>
    <t>Interest</t>
  </si>
  <si>
    <t>* Capital financing grants for magistrates courts and probation</t>
  </si>
  <si>
    <t>Difference</t>
  </si>
  <si>
    <t>Education</t>
  </si>
  <si>
    <t>Fire</t>
  </si>
  <si>
    <t>Total</t>
  </si>
  <si>
    <t>Service</t>
  </si>
  <si>
    <t>The Vale of Glamorgan</t>
  </si>
  <si>
    <t>Transfers in:</t>
  </si>
  <si>
    <t>* Adjustments to base for like-for-like comparisons</t>
  </si>
  <si>
    <t>Capital financing for notional debt: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</si>
  <si>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</si>
  <si>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Safe Routes in Communities</t>
  </si>
  <si>
    <t xml:space="preserve">Local Government Borrowing Initiative - 21st Century Schools </t>
  </si>
  <si>
    <t>Flying Start</t>
  </si>
  <si>
    <t>Major Repairs Allowance</t>
  </si>
  <si>
    <t>(1)  General Capital Funding is split into Unhypothecated Supported Borrowing (USB) and General Capital Grant (GCG).</t>
  </si>
  <si>
    <t>Table 2b: Local Authority capital Settlement, by Main Expenditure Group</t>
  </si>
  <si>
    <t>Table 4a: Comparison of total Standard Spending Assessment (SSA), by Unitary Authority</t>
  </si>
  <si>
    <t xml:space="preserve">Nursery and Primary school teaching and other services </t>
  </si>
  <si>
    <t xml:space="preserve">Secondary school teaching and other services </t>
  </si>
  <si>
    <t xml:space="preserve">Special education </t>
  </si>
  <si>
    <t xml:space="preserve">Nursery and Primary school transport services </t>
  </si>
  <si>
    <t xml:space="preserve">School meals </t>
  </si>
  <si>
    <t xml:space="preserve">Secondary school transport services </t>
  </si>
  <si>
    <t xml:space="preserve">Adult and continuing education </t>
  </si>
  <si>
    <t xml:space="preserve">Adult and continuing education transport </t>
  </si>
  <si>
    <t xml:space="preserve">Youth services </t>
  </si>
  <si>
    <t xml:space="preserve">Education administration </t>
  </si>
  <si>
    <t xml:space="preserve">Children and young persons </t>
  </si>
  <si>
    <t xml:space="preserve">Older adults' residential and domiciliary care </t>
  </si>
  <si>
    <t xml:space="preserve">Younger adults' personal social services </t>
  </si>
  <si>
    <t xml:space="preserve">Concessionary fares </t>
  </si>
  <si>
    <t xml:space="preserve">Street lighting </t>
  </si>
  <si>
    <t xml:space="preserve">Road maintenance </t>
  </si>
  <si>
    <t xml:space="preserve">Public transport revenue support </t>
  </si>
  <si>
    <t xml:space="preserve">Road safety education and safe routes </t>
  </si>
  <si>
    <t xml:space="preserve">Fire service </t>
  </si>
  <si>
    <t xml:space="preserve">Electoral registration </t>
  </si>
  <si>
    <t xml:space="preserve">Cemeteries and crematoria </t>
  </si>
  <si>
    <t xml:space="preserve">Coast protection </t>
  </si>
  <si>
    <t xml:space="preserve">Other environmental health and port health </t>
  </si>
  <si>
    <t xml:space="preserve">Planning </t>
  </si>
  <si>
    <t xml:space="preserve">Refuse collection </t>
  </si>
  <si>
    <t xml:space="preserve">Cultural services </t>
  </si>
  <si>
    <t xml:space="preserve">Economic development </t>
  </si>
  <si>
    <t xml:space="preserve">Library services </t>
  </si>
  <si>
    <t xml:space="preserve">Other services </t>
  </si>
  <si>
    <t xml:space="preserve">Recreation </t>
  </si>
  <si>
    <t xml:space="preserve">General administration </t>
  </si>
  <si>
    <t xml:space="preserve">Council tax administration </t>
  </si>
  <si>
    <t xml:space="preserve">Non HRA housing </t>
  </si>
  <si>
    <t xml:space="preserve">Drainage </t>
  </si>
  <si>
    <t xml:space="preserve">National parks </t>
  </si>
  <si>
    <t xml:space="preserve">Street Cleansing </t>
  </si>
  <si>
    <t xml:space="preserve">Food safety </t>
  </si>
  <si>
    <t xml:space="preserve">Refuse disposal </t>
  </si>
  <si>
    <t xml:space="preserve">Consumer protection </t>
  </si>
  <si>
    <t xml:space="preserve">Council Tax Reduction Schemes Administration Subsidy </t>
  </si>
  <si>
    <t xml:space="preserve">Deprivation Grant </t>
  </si>
  <si>
    <t xml:space="preserve">Local Government Borrowing Initiative - Highways Improvement </t>
  </si>
  <si>
    <t xml:space="preserve">Debt Financing </t>
  </si>
  <si>
    <t xml:space="preserve">Council Tax Reduction Schemes </t>
  </si>
  <si>
    <t>Bus Services Support Grant</t>
  </si>
  <si>
    <t>Road Safety Grant</t>
  </si>
  <si>
    <t>Substance Misuse Action Fund</t>
  </si>
  <si>
    <t xml:space="preserve">TOTAL Local Authority Capital Settlement </t>
  </si>
  <si>
    <t>PORTFOLIOS TOTAL</t>
  </si>
  <si>
    <t xml:space="preserve">Asset Financing </t>
  </si>
  <si>
    <t>Standard Spending Assessment</t>
  </si>
  <si>
    <t>Revenue Support Grant</t>
  </si>
  <si>
    <t>Redistributed Non-Domestic Rates</t>
  </si>
  <si>
    <t>School Services</t>
  </si>
  <si>
    <t>Other Education</t>
  </si>
  <si>
    <t>Personal Social Services</t>
  </si>
  <si>
    <t>Roads and transport</t>
  </si>
  <si>
    <t>Other services</t>
  </si>
  <si>
    <t>Deprivation Grant</t>
  </si>
  <si>
    <t>Council Tax Reduction Scheme</t>
  </si>
  <si>
    <t>Debt financing</t>
  </si>
  <si>
    <t>Percentage difference</t>
  </si>
  <si>
    <t>£'000s</t>
  </si>
  <si>
    <t>(2)  General Capital Grant is distributed in proportion to total General Capital Funding.</t>
  </si>
  <si>
    <t>(3)  The USB is derived by subtracting the General Capital Grant allocations from the General Capital Funding.</t>
  </si>
  <si>
    <t>General Capital Grant</t>
  </si>
  <si>
    <t>Unhypothecated Supported Borrowing</t>
  </si>
  <si>
    <t>(3)=(1)-(2)</t>
  </si>
  <si>
    <t>Other Services</t>
  </si>
  <si>
    <t>Table 2c: Components of capital financing Standard Spending Assessment (SSA), by Unitary Authority</t>
  </si>
  <si>
    <t>Specific 
Grants*</t>
  </si>
  <si>
    <t>Transport</t>
  </si>
  <si>
    <t>RSG</t>
  </si>
  <si>
    <t xml:space="preserve">All Grants  </t>
  </si>
  <si>
    <t xml:space="preserve">Isle of Anglesey </t>
  </si>
  <si>
    <t xml:space="preserve">Wrexham </t>
  </si>
  <si>
    <t xml:space="preserve">Swansea </t>
  </si>
  <si>
    <t xml:space="preserve">Neath Port Talbot </t>
  </si>
  <si>
    <t xml:space="preserve">Bridgend </t>
  </si>
  <si>
    <t xml:space="preserve">Total unitary authorities </t>
  </si>
  <si>
    <t>Unitary Authority</t>
  </si>
  <si>
    <t>Table 3: New responsibilities, by unitary authority</t>
  </si>
  <si>
    <t>Provisional</t>
  </si>
  <si>
    <t>Provisional Aggregate External Finance per capita (£)*</t>
  </si>
  <si>
    <t xml:space="preserve">PSS administration </t>
  </si>
  <si>
    <t>Non-current SSA</t>
  </si>
  <si>
    <t>Total SSA</t>
  </si>
  <si>
    <t>Welsh Independent Living Grant</t>
  </si>
  <si>
    <t>Table 7: List and estimated amounts of Grants for total Wales</t>
  </si>
  <si>
    <t>* These SSA sector totals are subject to adjustments set out in Table 6.</t>
  </si>
  <si>
    <t>NHS Funded Nursing Care</t>
  </si>
  <si>
    <t xml:space="preserve">Coastal Risk Management Programme </t>
  </si>
  <si>
    <t>3. The sum of the revenue support grant, redistributed Non-Domestic Rates and floor funding.</t>
  </si>
  <si>
    <t>100% taxbase ¹</t>
  </si>
  <si>
    <t>Council tax ²</t>
  </si>
  <si>
    <t>Aggregate External Finance plus floor funding ³</t>
  </si>
  <si>
    <t>£000s</t>
  </si>
  <si>
    <t/>
  </si>
  <si>
    <t>Portfolio and Grant Name</t>
  </si>
  <si>
    <t xml:space="preserve">Housing and Local Government </t>
  </si>
  <si>
    <t xml:space="preserve">General Capital Fund </t>
  </si>
  <si>
    <t>Public Highways Refurbishment  Grant</t>
  </si>
  <si>
    <t>TOTAL</t>
  </si>
  <si>
    <t>21st Century Schools and College Programme</t>
  </si>
  <si>
    <t>Reducing Infant Class Sizes Grant - Capital</t>
  </si>
  <si>
    <t>Hwb In-Schools Infrastructure Grant</t>
  </si>
  <si>
    <t>Welsh Medium Education Capital Grant</t>
  </si>
  <si>
    <t>Economy and Transport</t>
  </si>
  <si>
    <t>Local Transport Fund</t>
  </si>
  <si>
    <t>Active Travel Fund</t>
  </si>
  <si>
    <t>Local Transport Network Fund</t>
  </si>
  <si>
    <t>Environment, Energy and Rural Affairs</t>
  </si>
  <si>
    <t>Implementation of measures to tackle nitrogen dioxide emissions</t>
  </si>
  <si>
    <t>TBC</t>
  </si>
  <si>
    <t>Finance and Trefnydd</t>
  </si>
  <si>
    <t xml:space="preserve">Invest to Save </t>
  </si>
  <si>
    <t>Health and Social Services</t>
  </si>
  <si>
    <t>Childcare Offer Capital</t>
  </si>
  <si>
    <t>Deputy Minster and Chief Whip</t>
  </si>
  <si>
    <t xml:space="preserve">Gypsy and Traveller Capital Grant </t>
  </si>
  <si>
    <t>Culture, Sport and Tourism</t>
  </si>
  <si>
    <t>PORTFOLIOS TOTAL, EXCLUDING TBC (FOR LIKE-FOR LIKE COMPARISON)</t>
  </si>
  <si>
    <t>TBC = To be confirmed</t>
  </si>
  <si>
    <t>No new responsibilities</t>
  </si>
  <si>
    <t>Provisional Revenue - Indicative Estimates</t>
  </si>
  <si>
    <t>Pupil Development Grant</t>
  </si>
  <si>
    <t>Housing and Local Government</t>
  </si>
  <si>
    <t>Sustainable Waste Management Grant</t>
  </si>
  <si>
    <t>Food and Residual Waste Treatment Gate Fee Support</t>
  </si>
  <si>
    <t>Cardiff Harbour Authority</t>
  </si>
  <si>
    <t>Child Burials</t>
  </si>
  <si>
    <t>Digital Transformation Fund</t>
  </si>
  <si>
    <t>South Wales Regional Aggregate Working Party (RAWP)</t>
  </si>
  <si>
    <t>Waste Planning Monitoring Report - North Wales and South East Wales</t>
  </si>
  <si>
    <t>Rural Housing Enabler</t>
  </si>
  <si>
    <t>North Wales Regional Aggregate Working Party (RAWP)</t>
  </si>
  <si>
    <t xml:space="preserve">Waste Planning Monitoring Report - South West Wales </t>
  </si>
  <si>
    <t>Adoption Services</t>
  </si>
  <si>
    <t xml:space="preserve">National Approach to Statutory Advocacy for Children and Young People </t>
  </si>
  <si>
    <t>Early Years Integration Transformation Programme</t>
  </si>
  <si>
    <t>Deprivation of Liberty Safeguards (DoLS)</t>
  </si>
  <si>
    <t xml:space="preserve">Maintaining the Delivery of the Wales Adoption Register  </t>
  </si>
  <si>
    <t>Drug &amp; Alcohol Initiatives Naloxone Programme</t>
  </si>
  <si>
    <t xml:space="preserve">Supporting Safeguarding Boards to deliver training for the implementation of Welsh Government policy and legislation  </t>
  </si>
  <si>
    <t>Residential care homes for Children - task and finish group</t>
  </si>
  <si>
    <t xml:space="preserve">Review of the Local Authority Performance Management Framework Grant </t>
  </si>
  <si>
    <t>Free Concessionary Bus travel</t>
  </si>
  <si>
    <t>Bus Revenue Support - Traws Cymru</t>
  </si>
  <si>
    <t>Arfor innovation Fund</t>
  </si>
  <si>
    <t>Anglesey Airport - Operation &amp; Maintenance</t>
  </si>
  <si>
    <t>Youth Discounted Travel Scheme (My Travel Pass)</t>
  </si>
  <si>
    <t>Environment,Energy and Rural Affairs</t>
  </si>
  <si>
    <t>Local Authority Animal Health and Welfare Framework Funding</t>
  </si>
  <si>
    <t>Smart Living Initiative</t>
  </si>
  <si>
    <t>Deputy Minister and Chief Whip</t>
  </si>
  <si>
    <t>Violence against Women, Domestic Abuse &amp; Sexual Violence Grant</t>
  </si>
  <si>
    <t xml:space="preserve">Community Cohesion Grant </t>
  </si>
  <si>
    <t>MALD strategic grants, including Fusion</t>
  </si>
  <si>
    <t xml:space="preserve">Specialist Service Grants </t>
  </si>
  <si>
    <t>i  The information shown above details the total amount of each grant.  Some grants may be split between local authorities and other bodies.</t>
  </si>
  <si>
    <t>ii  It is important to note that amounts for future years are indicative at this stage and are liable to change.</t>
  </si>
  <si>
    <t>iii  Formal notification of grant allocations is a matter for the relevant policy area.</t>
  </si>
  <si>
    <t>TBC= To be confirmed</t>
  </si>
  <si>
    <t xml:space="preserve">RSG = funding transferring to Revenue Support Grant </t>
  </si>
  <si>
    <t xml:space="preserve">Back to content </t>
  </si>
  <si>
    <t>Total Capital Financing 
Standard Spending Assessment</t>
  </si>
  <si>
    <t>Welsh Local Government Revenue Settlement 2021-2022</t>
  </si>
  <si>
    <t>2021-22 provisional Aggregate External Finance</t>
  </si>
  <si>
    <t>* The published AEF for 2020-21 final Aggregate External Finance is subject to a number of adjustments set out in Table 6</t>
  </si>
  <si>
    <t>Table 1c: Aggregate External Finance (AEF) per capita, by Unitary Authority, 2021-22</t>
  </si>
  <si>
    <t>2021-22 provisional Aggregate External Finance (£'000s)</t>
  </si>
  <si>
    <t xml:space="preserve">* Based upon the 2018 LA based 2021 Population projections </t>
  </si>
  <si>
    <t>Table 2a: Breakdown of General Capital Funding (GCF), by Unitary Authority, 2021-22</t>
  </si>
  <si>
    <t>General Capital Funding 2021-22</t>
  </si>
  <si>
    <t>WELSH LOCAL GOVERNMENT SETTLEMENT 2021-22</t>
  </si>
  <si>
    <t>2020-21 final Standard Spending Assessment*</t>
  </si>
  <si>
    <t>2021-22 provisional Standard Spending Assessment</t>
  </si>
  <si>
    <t>* 2020-21 standard spending assessment as in the LG Finance Report unadjusted for baseline changes</t>
  </si>
  <si>
    <t>Table 4b: Standard Spending Assessment (SSA) sector totals, by Unitary Authority, 2020-21 adjusted for transfers*</t>
  </si>
  <si>
    <t>Table 4c: Standard Spending Assessment (SSA) sector totals, by Unitary Authority, 2021-22</t>
  </si>
  <si>
    <t>Table 4d: Service Indicator Based Assessments (IBAs), by Unitary Authority, 2021-22</t>
  </si>
  <si>
    <t>Table 5: Details of principal council funding, by Unitary Authority, 2021-22</t>
  </si>
  <si>
    <t>Table 6: Adjustments to 2020-22 Aggregate External Finance (AEF) base*, by Unitary Authority</t>
  </si>
  <si>
    <t>Adjusted 100% Taxbase</t>
  </si>
  <si>
    <t xml:space="preserve">Difference </t>
  </si>
  <si>
    <t>AEF 20/21 &amp; Floor funding</t>
  </si>
  <si>
    <t>Change in funding (2021-22)</t>
  </si>
  <si>
    <t>Tabl 8: Component of change, isolating the impact of updating individual elements of the 2020-21 formula with the latest 2021-22 data</t>
  </si>
  <si>
    <t>Transfers at 2020-21 values</t>
  </si>
  <si>
    <t>2. 100% taxbase multiplied by council tax at standard spending (£1,403.57).</t>
  </si>
  <si>
    <t>1. Using 2021-22 Band D equivalents from CT1 forms notified by 27/11/2020</t>
  </si>
  <si>
    <t>2020/21 Teachers' Pay Grant</t>
  </si>
  <si>
    <r>
      <t xml:space="preserve">WELSH LOCAL GOVERNMENT SETTLEMENT </t>
    </r>
    <r>
      <rPr>
        <b/>
        <sz val="12"/>
        <color indexed="8"/>
        <rFont val="Arial"/>
        <family val="2"/>
      </rPr>
      <t>2021-22</t>
    </r>
  </si>
  <si>
    <t>Back to content</t>
  </si>
  <si>
    <t xml:space="preserve">Provisional Capital - Indicative Estimates </t>
  </si>
  <si>
    <t>COVID 19 GRANTS</t>
  </si>
  <si>
    <t>2020-21 (£000)</t>
  </si>
  <si>
    <t>2021-22 (£000)</t>
  </si>
  <si>
    <t xml:space="preserve">Circular Economy Capital Fund </t>
  </si>
  <si>
    <t>Green Recovery Circular Economy Capital Fund</t>
  </si>
  <si>
    <t xml:space="preserve">Housing and Local Government Regeneration </t>
  </si>
  <si>
    <r>
      <t xml:space="preserve">Swansea Bay City Region Deal </t>
    </r>
    <r>
      <rPr>
        <vertAlign val="superscript"/>
        <sz val="12"/>
        <color indexed="8"/>
        <rFont val="Arial"/>
        <family val="2"/>
      </rPr>
      <t>1</t>
    </r>
  </si>
  <si>
    <t>Local Sustainable Transport Measures</t>
  </si>
  <si>
    <r>
      <t xml:space="preserve">Innovative Housing Programme </t>
    </r>
    <r>
      <rPr>
        <vertAlign val="superscript"/>
        <sz val="12"/>
        <color indexed="8"/>
        <rFont val="Arial"/>
        <family val="2"/>
      </rPr>
      <t xml:space="preserve">2 </t>
    </r>
  </si>
  <si>
    <t xml:space="preserve">ENABLE  - Enhanced Adaptations System </t>
  </si>
  <si>
    <r>
      <t>Cardiff Capital Region City Deal</t>
    </r>
    <r>
      <rPr>
        <vertAlign val="superscript"/>
        <sz val="12"/>
        <color indexed="8"/>
        <rFont val="Arial"/>
        <family val="2"/>
      </rPr>
      <t>1</t>
    </r>
  </si>
  <si>
    <t>VAWDASV Disbused Accommodation Grant &amp; Covid 19 Grant (Disbused Accommodation Element)</t>
  </si>
  <si>
    <t xml:space="preserve">Community Hubs </t>
  </si>
  <si>
    <t>VAWDASV Disbused Accommodation Grant &amp; Covid 19 Grant (COVID 19 element)</t>
  </si>
  <si>
    <t>Local Authority Post-16 Education Provision 2020-21 -  Digital Exclusion Fund</t>
  </si>
  <si>
    <t>Local Government Cultural Service Fund</t>
  </si>
  <si>
    <t>Cultural Resilience Fund</t>
  </si>
  <si>
    <t>Resilient Roads Fund</t>
  </si>
  <si>
    <t>North Wales Metro</t>
  </si>
  <si>
    <t>Ultra Low Emissions Vehicle Transformation</t>
  </si>
  <si>
    <t xml:space="preserve">Environment, Energy and Rural Affairs </t>
  </si>
  <si>
    <t xml:space="preserve">Flood and Coastal Erosion Risk Management </t>
  </si>
  <si>
    <t>Waste infrastructure Capital grants for Local Authorities</t>
  </si>
  <si>
    <t>Low Emission Vehicles</t>
  </si>
  <si>
    <t xml:space="preserve">Enabling Natural Resources and Well-being in Wales Grant (ENRaW) </t>
  </si>
  <si>
    <t xml:space="preserve">Sustainable Management Scheme –  supporting Natura 2000 restoration </t>
  </si>
  <si>
    <r>
      <t>Historic Buildings Grant</t>
    </r>
    <r>
      <rPr>
        <vertAlign val="superscript"/>
        <sz val="12"/>
        <color indexed="8"/>
        <rFont val="Arial"/>
        <family val="2"/>
      </rPr>
      <t>3</t>
    </r>
  </si>
  <si>
    <t>Transformation Capital Development grants</t>
  </si>
  <si>
    <r>
      <t>Brilliant Basics Fund</t>
    </r>
    <r>
      <rPr>
        <vertAlign val="superscript"/>
        <sz val="12"/>
        <color indexed="8"/>
        <rFont val="Arial"/>
        <family val="2"/>
      </rPr>
      <t>4</t>
    </r>
  </si>
  <si>
    <t>Mental Health, Wellbeing and Welsh Language</t>
  </si>
  <si>
    <t xml:space="preserve">Substance Misuse Action Fund </t>
  </si>
  <si>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Grant ending 2020-21</t>
    </r>
  </si>
  <si>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 xml:space="preserve"> Includes ‘Historic Buildings Grants 1953 Act, Historic Buildings Grants 1990 Act, Ancient Monuments Grants to Owners Grants and  Management Agreements. </t>
    </r>
  </si>
  <si>
    <r>
      <rPr>
        <vertAlign val="superscript"/>
        <sz val="12"/>
        <color indexed="8"/>
        <rFont val="Arial"/>
        <family val="2"/>
      </rPr>
      <t>4</t>
    </r>
    <r>
      <rPr>
        <sz val="12"/>
        <color indexed="8"/>
        <rFont val="Arial"/>
        <family val="2"/>
      </rPr>
      <t xml:space="preserve"> Funding suspended for 2020-21 due to COVID 19</t>
    </r>
  </si>
  <si>
    <t xml:space="preserve">COVID 19 Grants </t>
  </si>
  <si>
    <t>Table 7a: List and estimated amounts of Grants for total Wales</t>
  </si>
  <si>
    <t>Local Government Single Emergency Hardship fund</t>
  </si>
  <si>
    <t>Local Government COVID19 Council Tax Reduction</t>
  </si>
  <si>
    <t>Sixth Form Provision</t>
  </si>
  <si>
    <t xml:space="preserve">Transforming Towns and Covid Recovery Revenue Funding   </t>
  </si>
  <si>
    <t xml:space="preserve">COVID19  Local Resilience Forum Crisis Funding </t>
  </si>
  <si>
    <t>REGIONS?</t>
  </si>
  <si>
    <t>Youth Support</t>
  </si>
  <si>
    <t>COVID19 - Retail, Leisure and Hospitality Rates Relief Scheme</t>
  </si>
  <si>
    <t xml:space="preserve">Local Authority Post-16 Education Provision 2020-21 – Adult Learning Provision </t>
  </si>
  <si>
    <t>spreadsheet</t>
  </si>
  <si>
    <t>Teachers Pay</t>
  </si>
  <si>
    <t xml:space="preserve">Additional Learning Needs Transformation Fund </t>
  </si>
  <si>
    <t xml:space="preserve">Bus Emergency Support </t>
  </si>
  <si>
    <t xml:space="preserve">Small and Rural Schools Grant </t>
  </si>
  <si>
    <t>Whole School Approach to Wellbeing</t>
  </si>
  <si>
    <t>A Healthy and Nutritious Breakfast</t>
  </si>
  <si>
    <t xml:space="preserve"> TBC</t>
  </si>
  <si>
    <t xml:space="preserve">SEREN </t>
  </si>
  <si>
    <t>Support for Social Care Workforce</t>
  </si>
  <si>
    <t>Childcare Provider Grant</t>
  </si>
  <si>
    <t>Child Development Fund</t>
  </si>
  <si>
    <t>Promote Family Stability and Relationship Quality</t>
  </si>
  <si>
    <t>Early Year Integration Transformation Programme - New Pathfinders</t>
  </si>
  <si>
    <t xml:space="preserve">Housing Support Grant  </t>
  </si>
  <si>
    <t>Accelerated Learning Programme (ALP)</t>
  </si>
  <si>
    <t>Local Authority Post-16 Education Provision 2020-21 Recruit, Recover, Raise Standards: Accelerating Learning Programme.</t>
  </si>
  <si>
    <t>see spreadsheet</t>
  </si>
  <si>
    <t>Face Covering</t>
  </si>
  <si>
    <t>Safe Operation of Schools (cleaning materials)</t>
  </si>
  <si>
    <t>EFAS 2020 Flooding</t>
  </si>
  <si>
    <t xml:space="preserve">TBC </t>
  </si>
  <si>
    <t xml:space="preserve">Armed Forces Liaison Officer Grant </t>
  </si>
  <si>
    <t>Green Recovery Circular Economy Revenue Fund</t>
  </si>
  <si>
    <t xml:space="preserve">Smart Living COVID reconstruction challenges </t>
  </si>
  <si>
    <t>EPRA</t>
  </si>
  <si>
    <t xml:space="preserve">Childcare Offer- Childcare Costs </t>
  </si>
  <si>
    <t xml:space="preserve">Social Care Workforce Grant </t>
  </si>
  <si>
    <t>Violence against Women, Domestic Abuse &amp; Sexual Violence Grant- Needs Based Covid 19 element</t>
  </si>
  <si>
    <t xml:space="preserve">Transformation Fund </t>
  </si>
  <si>
    <t xml:space="preserve">Childcare Offer- Administration Grant </t>
  </si>
  <si>
    <t>Family Justice</t>
  </si>
  <si>
    <t xml:space="preserve">All Grants excluding TBC (for like-for like comparison) </t>
  </si>
  <si>
    <t xml:space="preserve">Family group conferencing – pump priming </t>
  </si>
  <si>
    <t xml:space="preserve">Intervention fund for supporting child and family well-being to safely divert cases from child protection registration </t>
  </si>
  <si>
    <t>Childcare Offer- Additional Support grant</t>
  </si>
  <si>
    <t>Transformation Programme</t>
  </si>
  <si>
    <t xml:space="preserve">Care Leavers hardship fund </t>
  </si>
  <si>
    <t xml:space="preserve">National Fostering Framework </t>
  </si>
  <si>
    <t xml:space="preserve">Capacity Building Funding for Local Authorities - to support the implementation of the new Performance and Improvement Framework </t>
  </si>
  <si>
    <t xml:space="preserve">Young Carers ID card </t>
  </si>
  <si>
    <t>Wales Community Care Information System (WCCIS) - top up</t>
  </si>
  <si>
    <t>Funding to support the placement of UASC</t>
  </si>
  <si>
    <t xml:space="preserve">Contact Services </t>
  </si>
  <si>
    <t xml:space="preserve">Economy and Transport </t>
  </si>
  <si>
    <t>HSS</t>
  </si>
  <si>
    <t xml:space="preserve">Promote and Faciliate the use of the Welsh Language </t>
  </si>
  <si>
    <t xml:space="preserve"> Retail, Leisure and Hospitality Rates Relief Scheme</t>
  </si>
  <si>
    <t>Violence against Women, Domestic Abuse &amp; Sexual Violence Grant 
(Core &amp; Perpetrator element)</t>
  </si>
  <si>
    <t>Period Dignity in Schools</t>
  </si>
  <si>
    <t>HR</t>
  </si>
  <si>
    <t>All Grants excludingTBC and RSG transfers (for like-for like comparison)</t>
  </si>
  <si>
    <t>Equalising for resource¹</t>
  </si>
  <si>
    <t>1 This inlcudes updating the latest: council tax levels, tax-setting tax base, discretionary NNDR relief and the notional council tax uplift percentage.</t>
  </si>
  <si>
    <r>
      <t>North Wales Growth Deal</t>
    </r>
    <r>
      <rPr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</t>
    </r>
  </si>
  <si>
    <t>Pupils</t>
  </si>
  <si>
    <t>Population</t>
  </si>
  <si>
    <t>Benefits &amp; CTRS</t>
  </si>
  <si>
    <t>Other data</t>
  </si>
  <si>
    <t xml:space="preserve">RO/RA </t>
  </si>
  <si>
    <t>WILG phasing</t>
  </si>
  <si>
    <t xml:space="preserve"> Difference (with floor)</t>
  </si>
  <si>
    <t>% change</t>
  </si>
  <si>
    <t>Actual settlement % change</t>
  </si>
  <si>
    <r>
      <rPr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Provisional.City and Growth Deal Funding is held in reserves and confirmed only when the necessary financial assurances are in place.</t>
    </r>
  </si>
  <si>
    <r>
      <t xml:space="preserve">Regional Consortia School Improvement Grant </t>
    </r>
    <r>
      <rPr>
        <vertAlign val="superscript"/>
        <sz val="12"/>
        <color indexed="8"/>
        <rFont val="Arial"/>
        <family val="2"/>
      </rPr>
      <t>1</t>
    </r>
  </si>
  <si>
    <r>
      <t>PDG Access</t>
    </r>
    <r>
      <rPr>
        <vertAlign val="superscript"/>
        <sz val="12"/>
        <color indexed="8"/>
        <rFont val="Arial"/>
        <family val="2"/>
      </rPr>
      <t>2</t>
    </r>
  </si>
  <si>
    <r>
      <t>Transition support for Minority Ethnic and Gypsy, Roma, Traveller learners</t>
    </r>
    <r>
      <rPr>
        <vertAlign val="superscript"/>
        <sz val="12"/>
        <color indexed="8"/>
        <rFont val="Arial"/>
        <family val="2"/>
      </rPr>
      <t>2</t>
    </r>
  </si>
  <si>
    <r>
      <t>Additional Learning Needs</t>
    </r>
    <r>
      <rPr>
        <vertAlign val="superscript"/>
        <sz val="12"/>
        <color indexed="8"/>
        <rFont val="Arial"/>
        <family val="2"/>
      </rPr>
      <t>2</t>
    </r>
  </si>
  <si>
    <t>Reducing Infant Class Sizes Grant - Revenue</t>
  </si>
  <si>
    <r>
      <t>Elective Home Education</t>
    </r>
    <r>
      <rPr>
        <vertAlign val="superscript"/>
        <sz val="12"/>
        <color indexed="8"/>
        <rFont val="Arial"/>
        <family val="2"/>
      </rPr>
      <t>2</t>
    </r>
  </si>
  <si>
    <r>
      <t>Children and Communities Grant</t>
    </r>
    <r>
      <rPr>
        <vertAlign val="superscript"/>
        <sz val="12"/>
        <color indexed="8"/>
        <rFont val="Arial"/>
        <family val="2"/>
      </rPr>
      <t>3</t>
    </r>
  </si>
  <si>
    <r>
      <t>Cardiff Capital Region City Deal</t>
    </r>
    <r>
      <rPr>
        <vertAlign val="superscript"/>
        <sz val="12"/>
        <color indexed="8"/>
        <rFont val="Arial"/>
        <family val="2"/>
      </rPr>
      <t>4</t>
    </r>
  </si>
  <si>
    <r>
      <t xml:space="preserve">Affordable Housing Grant </t>
    </r>
  </si>
  <si>
    <r>
      <t>Electoral Reform Support</t>
    </r>
    <r>
      <rPr>
        <vertAlign val="superscript"/>
        <sz val="12"/>
        <color indexed="8"/>
        <rFont val="Arial"/>
        <family val="2"/>
      </rPr>
      <t>5</t>
    </r>
  </si>
  <si>
    <r>
      <t>Armed Forces Day</t>
    </r>
    <r>
      <rPr>
        <vertAlign val="superscript"/>
        <sz val="12"/>
        <color indexed="8"/>
        <rFont val="Arial"/>
        <family val="2"/>
      </rPr>
      <t>6</t>
    </r>
  </si>
  <si>
    <r>
      <t>Review of National Minimum Allowance for Registered Foster Carers in Wales 20-21</t>
    </r>
    <r>
      <rPr>
        <vertAlign val="superscript"/>
        <sz val="12"/>
        <color indexed="8"/>
        <rFont val="Arial"/>
        <family val="2"/>
      </rPr>
      <t>5</t>
    </r>
  </si>
  <si>
    <r>
      <t>Coastal Risk Management Programme</t>
    </r>
    <r>
      <rPr>
        <vertAlign val="superscript"/>
        <sz val="12"/>
        <color indexed="8"/>
        <rFont val="Arial"/>
        <family val="2"/>
      </rPr>
      <t>7</t>
    </r>
  </si>
  <si>
    <r>
      <t>Environment Act 1995 (Feasibility Study for Nitrogen Dioxide Compliance) Air Quality Direction</t>
    </r>
    <r>
      <rPr>
        <vertAlign val="superscript"/>
        <sz val="12"/>
        <color indexed="8"/>
        <rFont val="Arial"/>
        <family val="2"/>
      </rPr>
      <t>5</t>
    </r>
  </si>
  <si>
    <r>
      <t xml:space="preserve">Welfare of Horses </t>
    </r>
    <r>
      <rPr>
        <vertAlign val="superscript"/>
        <sz val="12"/>
        <color indexed="8"/>
        <rFont val="Arial"/>
        <family val="2"/>
      </rPr>
      <t>5</t>
    </r>
  </si>
  <si>
    <r>
      <t>Non-domestic (Business) Rates Support for Hydropower</t>
    </r>
    <r>
      <rPr>
        <vertAlign val="superscript"/>
        <sz val="12"/>
        <color indexed="8"/>
        <rFont val="Arial"/>
        <family val="2"/>
      </rPr>
      <t>5</t>
    </r>
  </si>
  <si>
    <r>
      <t>LA Grant Fund for Cyber Improvement</t>
    </r>
    <r>
      <rPr>
        <vertAlign val="superscript"/>
        <sz val="12"/>
        <color indexed="8"/>
        <rFont val="Arial"/>
        <family val="2"/>
      </rPr>
      <t>5</t>
    </r>
  </si>
  <si>
    <r>
      <t>Funding to improve Cyber Resilience</t>
    </r>
    <r>
      <rPr>
        <vertAlign val="superscript"/>
        <sz val="12"/>
        <color indexed="8"/>
        <rFont val="Arial"/>
        <family val="2"/>
      </rPr>
      <t xml:space="preserve">5 </t>
    </r>
  </si>
  <si>
    <r>
      <t>Public Sector Certified Cyber Training Scheme Grant Fund</t>
    </r>
    <r>
      <rPr>
        <b/>
        <sz val="12"/>
        <color indexed="8"/>
        <rFont val="Arial"/>
        <family val="2"/>
      </rPr>
      <t xml:space="preserve"> </t>
    </r>
    <r>
      <rPr>
        <b/>
        <vertAlign val="superscript"/>
        <sz val="12"/>
        <color indexed="8"/>
        <rFont val="Arial"/>
        <family val="2"/>
      </rPr>
      <t>5</t>
    </r>
  </si>
  <si>
    <r>
      <t xml:space="preserve">Mid Wales Applied Research &amp; Innovation Study </t>
    </r>
    <r>
      <rPr>
        <vertAlign val="superscript"/>
        <sz val="12"/>
        <color indexed="8"/>
        <rFont val="Arial"/>
        <family val="2"/>
      </rPr>
      <t>5</t>
    </r>
  </si>
  <si>
    <r>
      <t xml:space="preserve">Penrhos Feasibility Study </t>
    </r>
    <r>
      <rPr>
        <b/>
        <vertAlign val="superscript"/>
        <sz val="12"/>
        <color indexed="8"/>
        <rFont val="Arial"/>
        <family val="2"/>
      </rPr>
      <t>5</t>
    </r>
  </si>
  <si>
    <r>
      <t>Nemesis Bioscience Welsh Phage Project</t>
    </r>
    <r>
      <rPr>
        <b/>
        <sz val="12"/>
        <color indexed="8"/>
        <rFont val="Arial"/>
        <family val="2"/>
      </rPr>
      <t xml:space="preserve"> </t>
    </r>
    <r>
      <rPr>
        <b/>
        <vertAlign val="superscript"/>
        <sz val="12"/>
        <color indexed="8"/>
        <rFont val="Arial"/>
        <family val="2"/>
      </rPr>
      <t>5</t>
    </r>
  </si>
  <si>
    <r>
      <t xml:space="preserve">Accelerator Programme </t>
    </r>
    <r>
      <rPr>
        <vertAlign val="superscript"/>
        <sz val="12"/>
        <color indexed="8"/>
        <rFont val="Arial"/>
        <family val="2"/>
      </rPr>
      <t>5</t>
    </r>
  </si>
  <si>
    <r>
      <t>Complex Needs Funding - Substance Misuse and Mental Health</t>
    </r>
    <r>
      <rPr>
        <vertAlign val="superscript"/>
        <sz val="12"/>
        <color indexed="8"/>
        <rFont val="Arial"/>
        <family val="2"/>
      </rPr>
      <t>5</t>
    </r>
  </si>
  <si>
    <r>
      <t>Major Events Unit Grants Scheme</t>
    </r>
    <r>
      <rPr>
        <vertAlign val="superscript"/>
        <sz val="12"/>
        <color indexed="8"/>
        <rFont val="Arial"/>
        <family val="2"/>
      </rPr>
      <t>6</t>
    </r>
  </si>
  <si>
    <r>
      <t>Period Dignity in Communities</t>
    </r>
  </si>
  <si>
    <r>
      <rPr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Includes programmes:EIG,Raising School Standards,Pioneer Schools,Assessment for Learning,Welsh Language Charter,Literacy and Numeracy,Modern Foreign Languages,
Learning in a Digital Wales(LIDW),Digital competence framework,New &amp; acting Heads,NPQH and Pofessional Learning</t>
    </r>
  </si>
  <si>
    <r>
      <t xml:space="preserve">2 </t>
    </r>
    <r>
      <rPr>
        <sz val="12"/>
        <color indexed="8"/>
        <rFont val="Arial"/>
        <family val="2"/>
      </rPr>
      <t>Programmes are part of the Local Authority Education Grant</t>
    </r>
  </si>
  <si>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Includes programmes: Childcare &amp; Play, Communities for Work Plus,Families First, Flying start, Legacy Fund, promoting Positive Engagement for Young People at risk of offending, St David's Day Fund.</t>
    </r>
  </si>
  <si>
    <r>
      <rPr>
        <vertAlign val="superscript"/>
        <sz val="12"/>
        <color indexed="8"/>
        <rFont val="Arial"/>
        <family val="2"/>
      </rPr>
      <t>4</t>
    </r>
    <r>
      <rPr>
        <sz val="12"/>
        <color indexed="8"/>
        <rFont val="Arial"/>
        <family val="2"/>
      </rPr>
      <t xml:space="preserve"> This will be a Capital Grant in 2021-22</t>
    </r>
  </si>
  <si>
    <r>
      <rPr>
        <vertAlign val="superscript"/>
        <sz val="12"/>
        <color indexed="8"/>
        <rFont val="Arial"/>
        <family val="2"/>
      </rPr>
      <t>5</t>
    </r>
    <r>
      <rPr>
        <sz val="12"/>
        <color indexed="8"/>
        <rFont val="Arial"/>
        <family val="2"/>
      </rPr>
      <t xml:space="preserve"> Grant ending in 2020-21</t>
    </r>
  </si>
  <si>
    <r>
      <rPr>
        <vertAlign val="superscript"/>
        <sz val="12"/>
        <color indexed="8"/>
        <rFont val="Arial"/>
        <family val="2"/>
      </rPr>
      <t>6</t>
    </r>
    <r>
      <rPr>
        <sz val="12"/>
        <color indexed="8"/>
        <rFont val="Arial"/>
        <family val="2"/>
      </rPr>
      <t xml:space="preserve"> Funding suspended for 2020-21 due to COVID 19</t>
    </r>
  </si>
  <si>
    <r>
      <rPr>
        <vertAlign val="superscript"/>
        <sz val="12"/>
        <color indexed="8"/>
        <rFont val="Arial"/>
        <family val="2"/>
      </rPr>
      <t>7</t>
    </r>
    <r>
      <rPr>
        <sz val="12"/>
        <color indexed="8"/>
        <rFont val="Arial"/>
        <family val="2"/>
      </rPr>
      <t xml:space="preserve"> £1.15m being transferred to RSG in 2021-22</t>
    </r>
  </si>
  <si>
    <t>2020-21 final Aggregate External Finance*</t>
  </si>
  <si>
    <t>Table 1a: Change in Aggregate External Finance (AEF), adjusted for transfers, by Unitary Authority</t>
  </si>
  <si>
    <t>Table 1b: Change in Aggregate External Finance (AEF), un-adjusted for transfers, by Unitary Authority</t>
  </si>
  <si>
    <t>Table 6: Adjustments to 2020-21 Aggregate External Finance (AEF) base, by Unitary Authority</t>
  </si>
  <si>
    <t>2020-21 final Aggregate External Finance</t>
  </si>
  <si>
    <t>Published 2020-21 Aggregate External Finance</t>
  </si>
  <si>
    <t>Tax base adjusted 2020-21 Aggregate External Finance</t>
  </si>
  <si>
    <t>Adjusted 2020-21 Aggregate External Finance</t>
  </si>
  <si>
    <t>Note: The published AEF is subject to an adjustment to make it a like-for-like comparison. It is adjusted for transfers of £5.13m, which are expressed in 2020-21 prices.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</si>
</sst>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,"/>
    <numFmt numFmtId="166" formatCode="mmm\-yyyy"/>
    <numFmt numFmtId="167" formatCode="mmmm\ yyyy"/>
    <numFmt numFmtId="168" formatCode="#,##0.000"/>
    <numFmt numFmtId="169" formatCode="_-* #,##0_-;\-* #,##0_-;_-* &quot;-&quot;??_-;_-@_-"/>
    <numFmt numFmtId="170" formatCode="#,##0.0,"/>
    <numFmt numFmtId="171" formatCode="#,##0.00,"/>
    <numFmt numFmtId="172" formatCode="0.000"/>
    <numFmt numFmtId="173" formatCode="&quot;£&quot;* #,##0;[Red]\-&quot;£&quot;* #,##0;;@"/>
    <numFmt numFmtId="174" formatCode="##0.0,"/>
    <numFmt numFmtId="175" formatCode="0000"/>
    <numFmt numFmtId="176" formatCode="#,##0,_);\(#,##0,\)"/>
    <numFmt numFmtId="177" formatCode="0_);\(0\)"/>
    <numFmt numFmtId="178" formatCode="#,##0;[Red]\-#,##0;;@"/>
    <numFmt numFmtId="179" formatCode="#,##0.0;[Red]\-#,##0.0;;@"/>
    <numFmt numFmtId="180" formatCode="[&gt;0.1]0.0%&quot;Verify&quot;;[Red][&lt;-0.1]\(0.0%\)&quot;Verify&quot;;0.0%"/>
    <numFmt numFmtId="181" formatCode="[&gt;0.2]0.0%&quot;Verify&quot;;[Red][&lt;-0.2]\(0.0%\)&quot;Verify&quot;;0.0%"/>
    <numFmt numFmtId="182" formatCode="[&gt;250]&quot;N/A&quot;;0;0"/>
    <numFmt numFmtId="183" formatCode="[&gt;250]&quot;N/A&quot;;\-0;_-0"/>
    <numFmt numFmtId="184" formatCode="#,##0.00000"/>
    <numFmt numFmtId="185" formatCode="_-* #,##0.0_-;\-* #,##0.0_-;_-* &quot;-&quot;??_-;_-@_-"/>
    <numFmt numFmtId="186" formatCode="#,##0_)"/>
    <numFmt numFmtId="187" formatCode="#,##0.000,"/>
    <numFmt numFmtId="188" formatCode="#,##0.0000,"/>
    <numFmt numFmtId="189" formatCode="#,##0.00000,"/>
    <numFmt numFmtId="190" formatCode="0.000%"/>
    <numFmt numFmtId="191" formatCode="0.0000%"/>
    <numFmt numFmtId="192" formatCode="#,##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* #,##0.000_-;\-* #,##0.000_-;_-* &quot;-&quot;??_-;_-@_-"/>
    <numFmt numFmtId="198" formatCode="#,##0.0"/>
    <numFmt numFmtId="199" formatCode="#,##0.000000"/>
    <numFmt numFmtId="200" formatCode="#,##0.0000000"/>
    <numFmt numFmtId="201" formatCode="#,##0.00000000"/>
    <numFmt numFmtId="202" formatCode="#,##0.000000000"/>
    <numFmt numFmtId="203" formatCode="#,##0.0000000000"/>
    <numFmt numFmtId="204" formatCode="#,##0.00000000000"/>
    <numFmt numFmtId="205" formatCode="_-* #,##0.0000_-;\-* #,##0.0000_-;_-* &quot;-&quot;??_-;_-@_-"/>
    <numFmt numFmtId="206" formatCode="_-* #,##0.00000_-;\-* #,##0.00000_-;_-* &quot;-&quot;??_-;_-@_-"/>
    <numFmt numFmtId="207" formatCode="_-* #,##0.000000_-;\-* #,##0.000000_-;_-* &quot;-&quot;??_-;_-@_-"/>
    <numFmt numFmtId="208" formatCode="_-* #,##0.0000000_-;\-* #,##0.0000000_-;_-* &quot;-&quot;??_-;_-@_-"/>
    <numFmt numFmtId="209" formatCode="_-* #,##0.00000000_-;\-* #,##0.00000000_-;_-* &quot;-&quot;??_-;_-@_-"/>
    <numFmt numFmtId="210" formatCode="_-* #,##0.000000000_-;\-* #,##0.000000000_-;_-* &quot;-&quot;??_-;_-@_-"/>
    <numFmt numFmtId="211" formatCode="#,##0;\(#,##0\)"/>
    <numFmt numFmtId="212" formatCode="_-&quot;£&quot;* #,##0_-;\-&quot;£&quot;* #,##0_-;_-&quot;£&quot;* &quot;-&quot;??_-;_-@_-"/>
    <numFmt numFmtId="213" formatCode="0.00000000"/>
    <numFmt numFmtId="214" formatCode="0.0000000"/>
    <numFmt numFmtId="215" formatCode="0.000000"/>
    <numFmt numFmtId="216" formatCode="0.00000"/>
    <numFmt numFmtId="217" formatCode="0.0000"/>
  </numFmts>
  <fonts count="93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Courier New"/>
      <family val="3"/>
    </font>
    <font>
      <sz val="11"/>
      <name val="Arial"/>
      <family val="2"/>
    </font>
    <font>
      <u val="single"/>
      <sz val="8.4"/>
      <color indexed="12"/>
      <name val="Courier New"/>
      <family val="3"/>
    </font>
    <font>
      <sz val="12"/>
      <name val="Times New Roman"/>
      <family val="1"/>
    </font>
    <font>
      <sz val="10"/>
      <name val="Lucida Sans"/>
      <family val="2"/>
    </font>
    <font>
      <sz val="11"/>
      <color indexed="8"/>
      <name val="Calibri"/>
      <family val="2"/>
    </font>
    <font>
      <sz val="12"/>
      <color indexed="12"/>
      <name val="Arial"/>
      <family val="2"/>
    </font>
    <font>
      <sz val="12"/>
      <color indexed="11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u val="single"/>
      <sz val="12"/>
      <name val="Arial"/>
      <family val="2"/>
    </font>
    <font>
      <i/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vertAlign val="superscript"/>
      <sz val="12"/>
      <color indexed="12"/>
      <name val="Arial"/>
      <family val="2"/>
    </font>
    <font>
      <b/>
      <vertAlign val="superscript"/>
      <sz val="12"/>
      <color indexed="8"/>
      <name val="Arial"/>
      <family val="2"/>
    </font>
    <font>
      <strike/>
      <vertAlign val="superscript"/>
      <sz val="12"/>
      <color indexed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30"/>
      <name val="Arial"/>
      <family val="2"/>
    </font>
    <font>
      <sz val="10"/>
      <color indexed="4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10"/>
      <name val="Arial"/>
      <family val="2"/>
    </font>
    <font>
      <strike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sz val="8"/>
      <color rgb="FF0070C0"/>
      <name val="Arial"/>
      <family val="2"/>
    </font>
    <font>
      <sz val="10"/>
      <color rgb="FF00B0F0"/>
      <name val="Arial"/>
      <family val="2"/>
    </font>
    <font>
      <sz val="12"/>
      <color rgb="FF0000FF"/>
      <name val="Arial"/>
      <family val="2"/>
    </font>
    <font>
      <b/>
      <sz val="14"/>
      <color rgb="FFFF0000"/>
      <name val="Arial"/>
      <family val="2"/>
    </font>
    <font>
      <strike/>
      <sz val="12"/>
      <color theme="1"/>
      <name val="Arial"/>
      <family val="2"/>
    </font>
    <font>
      <vertAlign val="superscript"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1" applyFont="0" applyFill="0" applyBorder="0" applyAlignment="0"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4" fontId="15" fillId="0" borderId="0" applyFill="0" applyBorder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2" applyNumberFormat="0" applyAlignment="0" applyProtection="0"/>
    <xf numFmtId="175" fontId="2" fillId="28" borderId="3">
      <alignment horizontal="right" vertical="top"/>
      <protection/>
    </xf>
    <xf numFmtId="0" fontId="2" fillId="28" borderId="3">
      <alignment horizontal="left" indent="5"/>
      <protection/>
    </xf>
    <xf numFmtId="3" fontId="2" fillId="28" borderId="3">
      <alignment horizontal="right"/>
      <protection/>
    </xf>
    <xf numFmtId="175" fontId="2" fillId="28" borderId="4" applyNumberFormat="0">
      <alignment horizontal="right" vertical="top"/>
      <protection/>
    </xf>
    <xf numFmtId="0" fontId="2" fillId="28" borderId="4">
      <alignment horizontal="left" indent="3"/>
      <protection/>
    </xf>
    <xf numFmtId="3" fontId="2" fillId="28" borderId="4">
      <alignment horizontal="right"/>
      <protection/>
    </xf>
    <xf numFmtId="175" fontId="3" fillId="28" borderId="4" applyNumberFormat="0">
      <alignment horizontal="right" vertical="top"/>
      <protection/>
    </xf>
    <xf numFmtId="0" fontId="3" fillId="28" borderId="4">
      <alignment horizontal="left" indent="1"/>
      <protection/>
    </xf>
    <xf numFmtId="3" fontId="3" fillId="28" borderId="4">
      <alignment horizontal="right"/>
      <protection/>
    </xf>
    <xf numFmtId="0" fontId="2" fillId="28" borderId="5" applyFont="0" applyFill="0" applyAlignment="0">
      <protection/>
    </xf>
    <xf numFmtId="0" fontId="3" fillId="28" borderId="4">
      <alignment horizontal="right" vertical="top"/>
      <protection/>
    </xf>
    <xf numFmtId="0" fontId="3" fillId="28" borderId="4">
      <alignment horizontal="left" indent="2"/>
      <protection/>
    </xf>
    <xf numFmtId="3" fontId="3" fillId="28" borderId="4">
      <alignment horizontal="right"/>
      <protection/>
    </xf>
    <xf numFmtId="0" fontId="2" fillId="29" borderId="0">
      <alignment/>
      <protection locked="0"/>
    </xf>
    <xf numFmtId="175" fontId="2" fillId="28" borderId="4" applyNumberFormat="0">
      <alignment horizontal="right" vertical="top"/>
      <protection/>
    </xf>
    <xf numFmtId="0" fontId="2" fillId="28" borderId="4">
      <alignment horizontal="left" indent="3"/>
      <protection/>
    </xf>
    <xf numFmtId="3" fontId="2" fillId="28" borderId="4">
      <alignment horizontal="right"/>
      <protection/>
    </xf>
    <xf numFmtId="0" fontId="66" fillId="30" borderId="6" applyNumberFormat="0" applyAlignment="0" applyProtection="0"/>
    <xf numFmtId="0" fontId="2" fillId="31" borderId="7">
      <alignment horizontal="center" vertical="center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/>
      <protection/>
    </xf>
    <xf numFmtId="0" fontId="67" fillId="0" borderId="0" applyNumberFormat="0" applyFill="0" applyBorder="0" applyAlignment="0" applyProtection="0"/>
    <xf numFmtId="0" fontId="2" fillId="32" borderId="0">
      <alignment/>
      <protection locked="0"/>
    </xf>
    <xf numFmtId="0" fontId="3" fillId="31" borderId="0">
      <alignment vertical="center"/>
      <protection locked="0"/>
    </xf>
    <xf numFmtId="0" fontId="9" fillId="0" borderId="0" applyNumberFormat="0" applyFill="0" applyBorder="0" applyAlignment="0" applyProtection="0"/>
    <xf numFmtId="0" fontId="3" fillId="0" borderId="0">
      <alignment/>
      <protection locked="0"/>
    </xf>
    <xf numFmtId="0" fontId="68" fillId="33" borderId="0" applyNumberFormat="0" applyBorder="0" applyAlignment="0" applyProtection="0"/>
    <xf numFmtId="37" fontId="11" fillId="34" borderId="0">
      <alignment/>
      <protection/>
    </xf>
    <xf numFmtId="176" fontId="11" fillId="34" borderId="0">
      <alignment/>
      <protection/>
    </xf>
    <xf numFmtId="170" fontId="11" fillId="34" borderId="0">
      <alignment/>
      <protection/>
    </xf>
    <xf numFmtId="0" fontId="6" fillId="0" borderId="0">
      <alignment/>
      <protection locked="0"/>
    </xf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2" fillId="35" borderId="2" applyNumberFormat="0" applyAlignment="0" applyProtection="0"/>
    <xf numFmtId="177" fontId="2" fillId="0" borderId="0" applyFont="0" applyFill="0" applyBorder="0" applyAlignment="0" applyProtection="0"/>
    <xf numFmtId="0" fontId="73" fillId="0" borderId="11" applyNumberFormat="0" applyFill="0" applyAlignment="0" applyProtection="0"/>
    <xf numFmtId="0" fontId="74" fillId="36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7" borderId="12" applyNumberFormat="0" applyFont="0" applyAlignment="0" applyProtection="0"/>
    <xf numFmtId="178" fontId="2" fillId="0" borderId="13" applyFont="0" applyFill="0" applyBorder="0" applyAlignment="0">
      <protection/>
    </xf>
    <xf numFmtId="179" fontId="2" fillId="0" borderId="13" applyFont="0" applyFill="0" applyBorder="0" applyAlignment="0">
      <protection/>
    </xf>
    <xf numFmtId="179" fontId="2" fillId="0" borderId="13" applyFont="0" applyFill="0" applyBorder="0" applyAlignment="0">
      <protection/>
    </xf>
    <xf numFmtId="178" fontId="2" fillId="0" borderId="13" applyFont="0" applyFill="0" applyBorder="0" applyAlignment="0">
      <protection/>
    </xf>
    <xf numFmtId="0" fontId="76" fillId="27" borderId="14" applyNumberFormat="0" applyAlignment="0" applyProtection="0"/>
    <xf numFmtId="180" fontId="0" fillId="0" borderId="0" applyAlignment="0">
      <protection/>
    </xf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textRotation="90"/>
      <protection/>
    </xf>
    <xf numFmtId="0" fontId="2" fillId="31" borderId="15">
      <alignment vertical="center"/>
      <protection locked="0"/>
    </xf>
    <xf numFmtId="0" fontId="2" fillId="0" borderId="0">
      <alignment/>
      <protection/>
    </xf>
    <xf numFmtId="0" fontId="11" fillId="0" borderId="0">
      <alignment/>
      <protection/>
    </xf>
    <xf numFmtId="0" fontId="2" fillId="29" borderId="0">
      <alignment/>
      <protection locked="0"/>
    </xf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174" fontId="15" fillId="0" borderId="0" applyFont="0" applyFill="0" applyBorder="0">
      <alignment/>
      <protection/>
    </xf>
    <xf numFmtId="169" fontId="18" fillId="0" borderId="0">
      <alignment/>
      <protection/>
    </xf>
    <xf numFmtId="169" fontId="19" fillId="0" borderId="0" applyNumberFormat="0" applyFill="0" applyBorder="0" applyAlignment="0">
      <protection/>
    </xf>
    <xf numFmtId="0" fontId="79" fillId="0" borderId="0" applyNumberFormat="0" applyFill="0" applyBorder="0" applyAlignment="0" applyProtection="0"/>
    <xf numFmtId="0" fontId="3" fillId="0" borderId="0">
      <alignment/>
      <protection/>
    </xf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38" borderId="0" xfId="0" applyFont="1" applyFill="1" applyAlignment="1">
      <alignment/>
    </xf>
    <xf numFmtId="0" fontId="2" fillId="38" borderId="0" xfId="92" applyFont="1" applyFill="1">
      <alignment/>
      <protection/>
    </xf>
    <xf numFmtId="0" fontId="2" fillId="38" borderId="0" xfId="92" applyFont="1" applyFill="1" applyBorder="1">
      <alignment/>
      <protection/>
    </xf>
    <xf numFmtId="3" fontId="2" fillId="38" borderId="0" xfId="64" applyNumberFormat="1" applyFont="1" applyFill="1" applyBorder="1" applyAlignment="1">
      <alignment/>
    </xf>
    <xf numFmtId="0" fontId="0" fillId="38" borderId="0" xfId="92" applyFont="1" applyFill="1">
      <alignment/>
      <protection/>
    </xf>
    <xf numFmtId="0" fontId="3" fillId="38" borderId="0" xfId="92" applyFont="1" applyFill="1">
      <alignment/>
      <protection/>
    </xf>
    <xf numFmtId="0" fontId="3" fillId="38" borderId="0" xfId="0" applyFont="1" applyFill="1" applyAlignment="1">
      <alignment/>
    </xf>
    <xf numFmtId="0" fontId="1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11" fillId="38" borderId="0" xfId="0" applyFont="1" applyFill="1" applyAlignment="1">
      <alignment/>
    </xf>
    <xf numFmtId="0" fontId="2" fillId="38" borderId="17" xfId="0" applyFont="1" applyFill="1" applyBorder="1" applyAlignment="1">
      <alignment/>
    </xf>
    <xf numFmtId="0" fontId="4" fillId="38" borderId="17" xfId="0" applyFont="1" applyFill="1" applyBorder="1" applyAlignment="1">
      <alignment horizontal="right"/>
    </xf>
    <xf numFmtId="0" fontId="3" fillId="38" borderId="0" xfId="0" applyFont="1" applyFill="1" applyAlignment="1">
      <alignment horizontal="center"/>
    </xf>
    <xf numFmtId="165" fontId="2" fillId="38" borderId="0" xfId="0" applyNumberFormat="1" applyFont="1" applyFill="1" applyAlignment="1">
      <alignment/>
    </xf>
    <xf numFmtId="165" fontId="2" fillId="38" borderId="0" xfId="0" applyNumberFormat="1" applyFont="1" applyFill="1" applyBorder="1" applyAlignment="1">
      <alignment/>
    </xf>
    <xf numFmtId="0" fontId="2" fillId="38" borderId="0" xfId="0" applyFont="1" applyFill="1" applyBorder="1" applyAlignment="1">
      <alignment/>
    </xf>
    <xf numFmtId="165" fontId="2" fillId="38" borderId="17" xfId="0" applyNumberFormat="1" applyFont="1" applyFill="1" applyBorder="1" applyAlignment="1">
      <alignment/>
    </xf>
    <xf numFmtId="0" fontId="3" fillId="38" borderId="17" xfId="0" applyFont="1" applyFill="1" applyBorder="1" applyAlignment="1">
      <alignment/>
    </xf>
    <xf numFmtId="165" fontId="3" fillId="38" borderId="17" xfId="0" applyNumberFormat="1" applyFont="1" applyFill="1" applyBorder="1" applyAlignment="1">
      <alignment/>
    </xf>
    <xf numFmtId="0" fontId="20" fillId="38" borderId="0" xfId="0" applyFont="1" applyFill="1" applyAlignment="1">
      <alignment/>
    </xf>
    <xf numFmtId="1" fontId="2" fillId="38" borderId="0" xfId="0" applyNumberFormat="1" applyFont="1" applyFill="1" applyAlignment="1">
      <alignment/>
    </xf>
    <xf numFmtId="3" fontId="0" fillId="38" borderId="0" xfId="0" applyNumberFormat="1" applyFont="1" applyFill="1" applyAlignment="1">
      <alignment/>
    </xf>
    <xf numFmtId="0" fontId="3" fillId="38" borderId="0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5" fillId="38" borderId="17" xfId="0" applyFont="1" applyFill="1" applyBorder="1" applyAlignment="1" quotePrefix="1">
      <alignment horizontal="center"/>
    </xf>
    <xf numFmtId="3" fontId="2" fillId="38" borderId="0" xfId="0" applyNumberFormat="1" applyFont="1" applyFill="1" applyAlignment="1">
      <alignment/>
    </xf>
    <xf numFmtId="0" fontId="0" fillId="38" borderId="0" xfId="0" applyFont="1" applyFill="1" applyBorder="1" applyAlignment="1">
      <alignment horizontal="left" vertical="top" wrapText="1"/>
    </xf>
    <xf numFmtId="0" fontId="0" fillId="38" borderId="0" xfId="92" applyFont="1" applyFill="1" applyAlignment="1">
      <alignment vertical="top"/>
      <protection/>
    </xf>
    <xf numFmtId="3" fontId="62" fillId="38" borderId="0" xfId="92" applyNumberFormat="1" applyFont="1" applyFill="1" applyAlignment="1">
      <alignment horizontal="right" vertical="top"/>
      <protection/>
    </xf>
    <xf numFmtId="3" fontId="0" fillId="38" borderId="0" xfId="64" applyNumberFormat="1" applyFont="1" applyFill="1" applyAlignment="1">
      <alignment vertical="top"/>
    </xf>
    <xf numFmtId="3" fontId="62" fillId="38" borderId="0" xfId="92" applyNumberFormat="1" applyFont="1" applyFill="1" applyBorder="1" applyAlignment="1">
      <alignment horizontal="right" vertical="top"/>
      <protection/>
    </xf>
    <xf numFmtId="3" fontId="62" fillId="38" borderId="0" xfId="92" applyNumberFormat="1" applyFont="1" applyFill="1" applyBorder="1" applyAlignment="1">
      <alignment vertical="top"/>
      <protection/>
    </xf>
    <xf numFmtId="0" fontId="0" fillId="38" borderId="0" xfId="92" applyFont="1" applyFill="1" applyBorder="1" applyAlignment="1">
      <alignment vertical="top"/>
      <protection/>
    </xf>
    <xf numFmtId="0" fontId="62" fillId="38" borderId="0" xfId="92" applyFont="1" applyFill="1" applyBorder="1" applyAlignment="1">
      <alignment vertical="top"/>
      <protection/>
    </xf>
    <xf numFmtId="3" fontId="11" fillId="38" borderId="0" xfId="92" applyNumberFormat="1" applyFont="1" applyFill="1" applyBorder="1" applyAlignment="1">
      <alignment horizontal="right" vertical="top"/>
      <protection/>
    </xf>
    <xf numFmtId="164" fontId="7" fillId="38" borderId="0" xfId="0" applyNumberFormat="1" applyFont="1" applyFill="1" applyBorder="1" applyAlignment="1">
      <alignment/>
    </xf>
    <xf numFmtId="164" fontId="3" fillId="38" borderId="0" xfId="92" applyNumberFormat="1" applyFont="1" applyFill="1" applyBorder="1">
      <alignment/>
      <protection/>
    </xf>
    <xf numFmtId="164" fontId="80" fillId="38" borderId="0" xfId="92" applyNumberFormat="1" applyFont="1" applyFill="1" applyBorder="1">
      <alignment/>
      <protection/>
    </xf>
    <xf numFmtId="164" fontId="2" fillId="38" borderId="0" xfId="92" applyNumberFormat="1" applyFont="1" applyFill="1" applyBorder="1">
      <alignment/>
      <protection/>
    </xf>
    <xf numFmtId="0" fontId="3" fillId="38" borderId="17" xfId="0" applyFont="1" applyFill="1" applyBorder="1" applyAlignment="1">
      <alignment horizontal="center" vertical="center"/>
    </xf>
    <xf numFmtId="165" fontId="2" fillId="38" borderId="0" xfId="92" applyNumberFormat="1" applyFont="1" applyFill="1" applyBorder="1">
      <alignment/>
      <protection/>
    </xf>
    <xf numFmtId="165" fontId="3" fillId="38" borderId="17" xfId="92" applyNumberFormat="1" applyFont="1" applyFill="1" applyBorder="1">
      <alignment/>
      <protection/>
    </xf>
    <xf numFmtId="0" fontId="3" fillId="0" borderId="0" xfId="0" applyFont="1" applyFill="1" applyAlignment="1">
      <alignment horizontal="center"/>
    </xf>
    <xf numFmtId="0" fontId="3" fillId="38" borderId="0" xfId="0" applyFont="1" applyFill="1" applyAlignment="1">
      <alignment horizontal="center" wrapText="1"/>
    </xf>
    <xf numFmtId="212" fontId="2" fillId="38" borderId="0" xfId="66" applyNumberFormat="1" applyFont="1" applyFill="1" applyAlignment="1">
      <alignment/>
    </xf>
    <xf numFmtId="43" fontId="2" fillId="38" borderId="0" xfId="62" applyFont="1" applyFill="1" applyAlignment="1">
      <alignment/>
    </xf>
    <xf numFmtId="0" fontId="0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24" fillId="38" borderId="0" xfId="85" applyFont="1" applyFill="1" applyBorder="1" applyAlignment="1" applyProtection="1">
      <alignment/>
      <protection/>
    </xf>
    <xf numFmtId="0" fontId="3" fillId="38" borderId="0" xfId="97" applyFont="1" applyFill="1" applyBorder="1" applyAlignment="1">
      <alignment horizontal="center" vertical="top" wrapText="1"/>
      <protection/>
    </xf>
    <xf numFmtId="0" fontId="3" fillId="38" borderId="17" xfId="97" applyNumberFormat="1" applyFont="1" applyFill="1" applyBorder="1" applyAlignment="1">
      <alignment vertical="top" wrapText="1"/>
      <protection/>
    </xf>
    <xf numFmtId="171" fontId="2" fillId="38" borderId="0" xfId="0" applyNumberFormat="1" applyFont="1" applyFill="1" applyAlignment="1">
      <alignment/>
    </xf>
    <xf numFmtId="0" fontId="2" fillId="38" borderId="0" xfId="97" applyFont="1" applyFill="1" applyBorder="1" applyAlignment="1">
      <alignment vertical="top" wrapText="1"/>
      <protection/>
    </xf>
    <xf numFmtId="165" fontId="2" fillId="38" borderId="0" xfId="97" applyNumberFormat="1" applyFont="1" applyFill="1" applyBorder="1" applyAlignment="1">
      <alignment vertical="top" wrapText="1"/>
      <protection/>
    </xf>
    <xf numFmtId="0" fontId="2" fillId="38" borderId="0" xfId="97" applyFont="1" applyFill="1" applyBorder="1" applyAlignment="1">
      <alignment horizontal="left" vertical="top" wrapText="1"/>
      <protection/>
    </xf>
    <xf numFmtId="165" fontId="3" fillId="38" borderId="0" xfId="0" applyNumberFormat="1" applyFont="1" applyFill="1" applyAlignment="1">
      <alignment/>
    </xf>
    <xf numFmtId="171" fontId="3" fillId="38" borderId="0" xfId="0" applyNumberFormat="1" applyFont="1" applyFill="1" applyAlignment="1">
      <alignment/>
    </xf>
    <xf numFmtId="0" fontId="3" fillId="38" borderId="0" xfId="0" applyFont="1" applyFill="1" applyBorder="1" applyAlignment="1">
      <alignment horizontal="center" vertical="center" wrapText="1"/>
    </xf>
    <xf numFmtId="169" fontId="47" fillId="38" borderId="0" xfId="64" applyNumberFormat="1" applyFont="1" applyFill="1" applyBorder="1" applyAlignment="1">
      <alignment/>
    </xf>
    <xf numFmtId="165" fontId="48" fillId="38" borderId="0" xfId="0" applyNumberFormat="1" applyFont="1" applyFill="1" applyBorder="1" applyAlignment="1">
      <alignment/>
    </xf>
    <xf numFmtId="169" fontId="49" fillId="38" borderId="0" xfId="64" applyNumberFormat="1" applyFont="1" applyFill="1" applyBorder="1" applyAlignment="1">
      <alignment/>
    </xf>
    <xf numFmtId="169" fontId="1" fillId="38" borderId="0" xfId="64" applyNumberFormat="1" applyFont="1" applyFill="1" applyBorder="1" applyAlignment="1">
      <alignment/>
    </xf>
    <xf numFmtId="0" fontId="2" fillId="38" borderId="0" xfId="0" applyFont="1" applyFill="1" applyAlignment="1">
      <alignment horizontal="center"/>
    </xf>
    <xf numFmtId="0" fontId="3" fillId="38" borderId="15" xfId="0" applyFont="1" applyFill="1" applyBorder="1" applyAlignment="1">
      <alignment horizontal="left"/>
    </xf>
    <xf numFmtId="0" fontId="3" fillId="38" borderId="18" xfId="0" applyFont="1" applyFill="1" applyBorder="1" applyAlignment="1">
      <alignment horizontal="left"/>
    </xf>
    <xf numFmtId="0" fontId="3" fillId="38" borderId="0" xfId="0" applyFont="1" applyFill="1" applyBorder="1" applyAlignment="1">
      <alignment horizontal="left"/>
    </xf>
    <xf numFmtId="184" fontId="2" fillId="38" borderId="0" xfId="0" applyNumberFormat="1" applyFont="1" applyFill="1" applyAlignment="1">
      <alignment/>
    </xf>
    <xf numFmtId="165" fontId="2" fillId="38" borderId="17" xfId="0" applyNumberFormat="1" applyFont="1" applyFill="1" applyBorder="1" applyAlignment="1">
      <alignment/>
    </xf>
    <xf numFmtId="165" fontId="3" fillId="38" borderId="17" xfId="0" applyNumberFormat="1" applyFont="1" applyFill="1" applyBorder="1" applyAlignment="1">
      <alignment/>
    </xf>
    <xf numFmtId="0" fontId="3" fillId="38" borderId="0" xfId="0" applyFont="1" applyFill="1" applyAlignment="1">
      <alignment horizontal="left"/>
    </xf>
    <xf numFmtId="0" fontId="0" fillId="38" borderId="0" xfId="0" applyFont="1" applyFill="1" applyAlignment="1">
      <alignment vertical="top"/>
    </xf>
    <xf numFmtId="3" fontId="0" fillId="38" borderId="0" xfId="0" applyNumberFormat="1" applyFont="1" applyFill="1" applyAlignment="1">
      <alignment horizontal="right" vertical="top"/>
    </xf>
    <xf numFmtId="0" fontId="81" fillId="38" borderId="0" xfId="0" applyFont="1" applyFill="1" applyAlignment="1">
      <alignment vertical="top"/>
    </xf>
    <xf numFmtId="0" fontId="11" fillId="38" borderId="0" xfId="0" applyFont="1" applyFill="1" applyAlignment="1">
      <alignment vertical="top"/>
    </xf>
    <xf numFmtId="3" fontId="11" fillId="38" borderId="0" xfId="0" applyNumberFormat="1" applyFont="1" applyFill="1" applyAlignment="1">
      <alignment horizontal="right" vertical="top"/>
    </xf>
    <xf numFmtId="0" fontId="0" fillId="38" borderId="0" xfId="0" applyFont="1" applyFill="1" applyBorder="1" applyAlignment="1">
      <alignment vertical="top" wrapText="1"/>
    </xf>
    <xf numFmtId="0" fontId="0" fillId="38" borderId="0" xfId="0" applyFont="1" applyFill="1" applyBorder="1" applyAlignment="1">
      <alignment vertical="top"/>
    </xf>
    <xf numFmtId="0" fontId="0" fillId="38" borderId="0" xfId="0" applyFont="1" applyFill="1" applyAlignment="1">
      <alignment horizontal="right" vertical="top"/>
    </xf>
    <xf numFmtId="3" fontId="82" fillId="38" borderId="0" xfId="64" applyNumberFormat="1" applyFont="1" applyFill="1" applyAlignment="1">
      <alignment vertical="top"/>
    </xf>
    <xf numFmtId="0" fontId="25" fillId="38" borderId="0" xfId="85" applyFont="1" applyFill="1" applyAlignment="1" applyProtection="1">
      <alignment horizontal="right"/>
      <protection/>
    </xf>
    <xf numFmtId="0" fontId="63" fillId="38" borderId="0" xfId="0" applyFont="1" applyFill="1" applyAlignment="1">
      <alignment horizontal="left" vertical="top"/>
    </xf>
    <xf numFmtId="0" fontId="0" fillId="38" borderId="0" xfId="0" applyFont="1" applyFill="1" applyAlignment="1">
      <alignment horizontal="left" vertical="top"/>
    </xf>
    <xf numFmtId="0" fontId="26" fillId="38" borderId="17" xfId="0" applyFont="1" applyFill="1" applyBorder="1" applyAlignment="1">
      <alignment horizontal="right"/>
    </xf>
    <xf numFmtId="187" fontId="0" fillId="38" borderId="0" xfId="0" applyNumberFormat="1" applyFont="1" applyFill="1" applyAlignment="1">
      <alignment/>
    </xf>
    <xf numFmtId="0" fontId="11" fillId="38" borderId="19" xfId="97" applyFont="1" applyFill="1" applyBorder="1" applyAlignment="1">
      <alignment horizontal="left" vertical="center" wrapText="1"/>
      <protection/>
    </xf>
    <xf numFmtId="0" fontId="11" fillId="38" borderId="20" xfId="97" applyFont="1" applyFill="1" applyBorder="1" applyAlignment="1">
      <alignment horizontal="right" textRotation="90" wrapText="1"/>
      <protection/>
    </xf>
    <xf numFmtId="0" fontId="11" fillId="38" borderId="19" xfId="97" applyFont="1" applyFill="1" applyBorder="1" applyAlignment="1">
      <alignment horizontal="left" vertical="top" wrapText="1"/>
      <protection/>
    </xf>
    <xf numFmtId="165" fontId="0" fillId="38" borderId="21" xfId="97" applyNumberFormat="1" applyFont="1" applyFill="1" applyBorder="1" applyAlignment="1">
      <alignment vertical="top" wrapText="1"/>
      <protection/>
    </xf>
    <xf numFmtId="165" fontId="0" fillId="38" borderId="22" xfId="97" applyNumberFormat="1" applyFont="1" applyFill="1" applyBorder="1" applyAlignment="1">
      <alignment vertical="top" wrapText="1"/>
      <protection/>
    </xf>
    <xf numFmtId="0" fontId="0" fillId="38" borderId="19" xfId="97" applyFont="1" applyFill="1" applyBorder="1" applyAlignment="1">
      <alignment horizontal="left" vertical="top" wrapText="1"/>
      <protection/>
    </xf>
    <xf numFmtId="0" fontId="11" fillId="38" borderId="19" xfId="97" applyFont="1" applyFill="1" applyBorder="1" applyAlignment="1">
      <alignment vertical="top" wrapText="1"/>
      <protection/>
    </xf>
    <xf numFmtId="0" fontId="0" fillId="38" borderId="23" xfId="97" applyFont="1" applyFill="1" applyBorder="1" applyAlignment="1">
      <alignment horizontal="left" vertical="top" wrapText="1"/>
      <protection/>
    </xf>
    <xf numFmtId="0" fontId="0" fillId="38" borderId="23" xfId="97" applyFont="1" applyFill="1" applyBorder="1" applyAlignment="1">
      <alignment vertical="top" wrapText="1"/>
      <protection/>
    </xf>
    <xf numFmtId="0" fontId="0" fillId="38" borderId="21" xfId="97" applyFont="1" applyFill="1" applyBorder="1" applyAlignment="1">
      <alignment horizontal="left" vertical="top" wrapText="1"/>
      <protection/>
    </xf>
    <xf numFmtId="0" fontId="11" fillId="38" borderId="4" xfId="97" applyFont="1" applyFill="1" applyBorder="1" applyAlignment="1">
      <alignment vertical="top" wrapText="1"/>
      <protection/>
    </xf>
    <xf numFmtId="0" fontId="11" fillId="38" borderId="19" xfId="97" applyFont="1" applyFill="1" applyBorder="1" applyAlignment="1">
      <alignment horizontal="left" wrapText="1"/>
      <protection/>
    </xf>
    <xf numFmtId="165" fontId="3" fillId="38" borderId="0" xfId="0" applyNumberFormat="1" applyFont="1" applyFill="1" applyAlignment="1">
      <alignment/>
    </xf>
    <xf numFmtId="171" fontId="3" fillId="38" borderId="0" xfId="0" applyNumberFormat="1" applyFont="1" applyFill="1" applyAlignment="1">
      <alignment/>
    </xf>
    <xf numFmtId="0" fontId="3" fillId="38" borderId="0" xfId="0" applyFont="1" applyFill="1" applyAlignment="1">
      <alignment/>
    </xf>
    <xf numFmtId="0" fontId="83" fillId="0" borderId="0" xfId="0" applyFont="1" applyFill="1" applyBorder="1" applyAlignment="1">
      <alignment horizontal="right" wrapText="1"/>
    </xf>
    <xf numFmtId="208" fontId="2" fillId="38" borderId="0" xfId="65" applyNumberFormat="1" applyFont="1" applyFill="1" applyAlignment="1">
      <alignment/>
    </xf>
    <xf numFmtId="165" fontId="84" fillId="38" borderId="0" xfId="0" applyNumberFormat="1" applyFont="1" applyFill="1" applyBorder="1" applyAlignment="1">
      <alignment/>
    </xf>
    <xf numFmtId="165" fontId="84" fillId="38" borderId="0" xfId="0" applyNumberFormat="1" applyFont="1" applyFill="1" applyAlignment="1">
      <alignment/>
    </xf>
    <xf numFmtId="165" fontId="85" fillId="38" borderId="17" xfId="0" applyNumberFormat="1" applyFont="1" applyFill="1" applyBorder="1" applyAlignment="1">
      <alignment/>
    </xf>
    <xf numFmtId="165" fontId="2" fillId="38" borderId="0" xfId="0" applyNumberFormat="1" applyFont="1" applyFill="1" applyBorder="1" applyAlignment="1">
      <alignment/>
    </xf>
    <xf numFmtId="164" fontId="2" fillId="38" borderId="0" xfId="0" applyNumberFormat="1" applyFont="1" applyFill="1" applyBorder="1" applyAlignment="1">
      <alignment/>
    </xf>
    <xf numFmtId="164" fontId="2" fillId="38" borderId="17" xfId="0" applyNumberFormat="1" applyFont="1" applyFill="1" applyBorder="1" applyAlignment="1">
      <alignment/>
    </xf>
    <xf numFmtId="164" fontId="3" fillId="38" borderId="17" xfId="0" applyNumberFormat="1" applyFont="1" applyFill="1" applyBorder="1" applyAlignment="1">
      <alignment/>
    </xf>
    <xf numFmtId="0" fontId="8" fillId="38" borderId="0" xfId="85" applyFill="1" applyAlignment="1" applyProtection="1">
      <alignment/>
      <protection/>
    </xf>
    <xf numFmtId="165" fontId="86" fillId="38" borderId="0" xfId="0" applyNumberFormat="1" applyFont="1" applyFill="1" applyBorder="1" applyAlignment="1">
      <alignment/>
    </xf>
    <xf numFmtId="165" fontId="86" fillId="38" borderId="0" xfId="0" applyNumberFormat="1" applyFont="1" applyFill="1" applyAlignment="1">
      <alignment/>
    </xf>
    <xf numFmtId="0" fontId="86" fillId="38" borderId="0" xfId="0" applyFont="1" applyFill="1" applyAlignment="1">
      <alignment/>
    </xf>
    <xf numFmtId="164" fontId="86" fillId="38" borderId="0" xfId="0" applyNumberFormat="1" applyFont="1" applyFill="1" applyBorder="1" applyAlignment="1">
      <alignment/>
    </xf>
    <xf numFmtId="0" fontId="86" fillId="38" borderId="0" xfId="0" applyFont="1" applyFill="1" applyBorder="1" applyAlignment="1">
      <alignment/>
    </xf>
    <xf numFmtId="165" fontId="86" fillId="38" borderId="17" xfId="0" applyNumberFormat="1" applyFont="1" applyFill="1" applyBorder="1" applyAlignment="1">
      <alignment/>
    </xf>
    <xf numFmtId="164" fontId="86" fillId="38" borderId="17" xfId="0" applyNumberFormat="1" applyFont="1" applyFill="1" applyBorder="1" applyAlignment="1">
      <alignment/>
    </xf>
    <xf numFmtId="0" fontId="86" fillId="38" borderId="17" xfId="0" applyFont="1" applyFill="1" applyBorder="1" applyAlignment="1">
      <alignment/>
    </xf>
    <xf numFmtId="165" fontId="83" fillId="38" borderId="17" xfId="0" applyNumberFormat="1" applyFont="1" applyFill="1" applyBorder="1" applyAlignment="1">
      <alignment/>
    </xf>
    <xf numFmtId="0" fontId="83" fillId="38" borderId="17" xfId="0" applyFont="1" applyFill="1" applyBorder="1" applyAlignment="1">
      <alignment/>
    </xf>
    <xf numFmtId="164" fontId="83" fillId="38" borderId="17" xfId="0" applyNumberFormat="1" applyFont="1" applyFill="1" applyBorder="1" applyAlignment="1">
      <alignment/>
    </xf>
    <xf numFmtId="3" fontId="2" fillId="38" borderId="0" xfId="0" applyNumberFormat="1" applyFont="1" applyFill="1" applyBorder="1" applyAlignment="1">
      <alignment/>
    </xf>
    <xf numFmtId="3" fontId="2" fillId="38" borderId="17" xfId="0" applyNumberFormat="1" applyFont="1" applyFill="1" applyBorder="1" applyAlignment="1">
      <alignment/>
    </xf>
    <xf numFmtId="3" fontId="3" fillId="38" borderId="17" xfId="0" applyNumberFormat="1" applyFont="1" applyFill="1" applyBorder="1" applyAlignment="1">
      <alignment/>
    </xf>
    <xf numFmtId="0" fontId="0" fillId="38" borderId="0" xfId="0" applyFill="1" applyAlignment="1">
      <alignment vertical="center"/>
    </xf>
    <xf numFmtId="0" fontId="87" fillId="38" borderId="0" xfId="0" applyFont="1" applyFill="1" applyAlignment="1">
      <alignment/>
    </xf>
    <xf numFmtId="0" fontId="87" fillId="38" borderId="0" xfId="0" applyFont="1" applyFill="1" applyAlignment="1">
      <alignment vertical="center"/>
    </xf>
    <xf numFmtId="0" fontId="11" fillId="38" borderId="0" xfId="92" applyFont="1" applyFill="1" applyAlignment="1">
      <alignment vertical="top"/>
      <protection/>
    </xf>
    <xf numFmtId="0" fontId="81" fillId="38" borderId="0" xfId="0" applyFont="1" applyFill="1" applyBorder="1" applyAlignment="1">
      <alignment vertical="top"/>
    </xf>
    <xf numFmtId="0" fontId="0" fillId="38" borderId="17" xfId="92" applyFont="1" applyFill="1" applyBorder="1" applyAlignment="1">
      <alignment vertical="top"/>
      <protection/>
    </xf>
    <xf numFmtId="0" fontId="2" fillId="38" borderId="0" xfId="0" applyFont="1" applyFill="1" applyAlignment="1">
      <alignment vertical="center"/>
    </xf>
    <xf numFmtId="3" fontId="11" fillId="38" borderId="0" xfId="92" applyNumberFormat="1" applyFont="1" applyFill="1" applyBorder="1" applyAlignment="1">
      <alignment vertical="top"/>
      <protection/>
    </xf>
    <xf numFmtId="3" fontId="78" fillId="38" borderId="0" xfId="92" applyNumberFormat="1" applyFont="1" applyFill="1" applyBorder="1" applyAlignment="1">
      <alignment vertical="top"/>
      <protection/>
    </xf>
    <xf numFmtId="3" fontId="62" fillId="38" borderId="0" xfId="64" applyNumberFormat="1" applyFont="1" applyFill="1" applyAlignment="1">
      <alignment vertical="top"/>
    </xf>
    <xf numFmtId="0" fontId="62" fillId="38" borderId="0" xfId="92" applyFont="1" applyFill="1" applyAlignment="1">
      <alignment vertical="top"/>
      <protection/>
    </xf>
    <xf numFmtId="0" fontId="62" fillId="38" borderId="0" xfId="0" applyFont="1" applyFill="1" applyBorder="1" applyAlignment="1">
      <alignment horizontal="left" vertical="top" wrapText="1"/>
    </xf>
    <xf numFmtId="3" fontId="11" fillId="38" borderId="0" xfId="64" applyNumberFormat="1" applyFont="1" applyFill="1" applyAlignment="1">
      <alignment vertical="top"/>
    </xf>
    <xf numFmtId="3" fontId="78" fillId="38" borderId="0" xfId="92" applyNumberFormat="1" applyFont="1" applyFill="1" applyBorder="1" applyAlignment="1">
      <alignment horizontal="right" vertical="top"/>
      <protection/>
    </xf>
    <xf numFmtId="3" fontId="62" fillId="38" borderId="0" xfId="92" applyNumberFormat="1" applyFont="1" applyFill="1" applyAlignment="1">
      <alignment vertical="top"/>
      <protection/>
    </xf>
    <xf numFmtId="3" fontId="78" fillId="38" borderId="0" xfId="64" applyNumberFormat="1" applyFont="1" applyFill="1" applyAlignment="1">
      <alignment vertical="top"/>
    </xf>
    <xf numFmtId="0" fontId="78" fillId="38" borderId="0" xfId="92" applyFont="1" applyFill="1" applyAlignment="1">
      <alignment vertical="top"/>
      <protection/>
    </xf>
    <xf numFmtId="3" fontId="62" fillId="38" borderId="0" xfId="92" applyNumberFormat="1" applyFont="1" applyFill="1" applyBorder="1" applyAlignment="1">
      <alignment horizontal="right" vertical="top" wrapText="1"/>
      <protection/>
    </xf>
    <xf numFmtId="0" fontId="62" fillId="38" borderId="0" xfId="0" applyFont="1" applyFill="1" applyBorder="1" applyAlignment="1" applyProtection="1">
      <alignment horizontal="left" vertical="top" wrapText="1"/>
      <protection locked="0"/>
    </xf>
    <xf numFmtId="3" fontId="11" fillId="38" borderId="0" xfId="64" applyNumberFormat="1" applyFont="1" applyFill="1" applyBorder="1" applyAlignment="1">
      <alignment vertical="top"/>
    </xf>
    <xf numFmtId="0" fontId="0" fillId="38" borderId="0" xfId="0" applyFont="1" applyFill="1" applyAlignment="1">
      <alignment vertical="top" wrapText="1"/>
    </xf>
    <xf numFmtId="3" fontId="3" fillId="38" borderId="0" xfId="64" applyNumberFormat="1" applyFont="1" applyFill="1" applyBorder="1" applyAlignment="1">
      <alignment/>
    </xf>
    <xf numFmtId="3" fontId="0" fillId="38" borderId="0" xfId="64" applyNumberFormat="1" applyFont="1" applyFill="1" applyBorder="1" applyAlignment="1">
      <alignment vertical="top"/>
    </xf>
    <xf numFmtId="0" fontId="2" fillId="38" borderId="0" xfId="92" applyFont="1" applyFill="1" applyAlignment="1">
      <alignment vertical="center"/>
      <protection/>
    </xf>
    <xf numFmtId="164" fontId="10" fillId="38" borderId="0" xfId="108" applyNumberFormat="1" applyFont="1" applyFill="1" applyAlignment="1">
      <alignment vertical="top"/>
    </xf>
    <xf numFmtId="3" fontId="2" fillId="38" borderId="0" xfId="64" applyNumberFormat="1" applyFont="1" applyFill="1" applyAlignment="1">
      <alignment vertical="top"/>
    </xf>
    <xf numFmtId="0" fontId="62" fillId="38" borderId="0" xfId="0" applyFont="1" applyFill="1" applyBorder="1" applyAlignment="1">
      <alignment horizontal="left" vertical="center" wrapText="1"/>
    </xf>
    <xf numFmtId="165" fontId="86" fillId="38" borderId="0" xfId="0" applyNumberFormat="1" applyFont="1" applyFill="1" applyBorder="1" applyAlignment="1">
      <alignment/>
    </xf>
    <xf numFmtId="165" fontId="86" fillId="38" borderId="17" xfId="92" applyNumberFormat="1" applyFont="1" applyFill="1" applyBorder="1">
      <alignment/>
      <protection/>
    </xf>
    <xf numFmtId="165" fontId="83" fillId="38" borderId="17" xfId="92" applyNumberFormat="1" applyFont="1" applyFill="1" applyBorder="1">
      <alignment/>
      <protection/>
    </xf>
    <xf numFmtId="164" fontId="2" fillId="38" borderId="0" xfId="0" applyNumberFormat="1" applyFont="1" applyFill="1" applyAlignment="1">
      <alignment/>
    </xf>
    <xf numFmtId="165" fontId="62" fillId="38" borderId="21" xfId="97" applyNumberFormat="1" applyFont="1" applyFill="1" applyBorder="1" applyAlignment="1">
      <alignment horizontal="right" vertical="center" wrapText="1"/>
      <protection/>
    </xf>
    <xf numFmtId="165" fontId="62" fillId="38" borderId="19" xfId="97" applyNumberFormat="1" applyFont="1" applyFill="1" applyBorder="1" applyAlignment="1">
      <alignment vertical="top" wrapText="1"/>
      <protection/>
    </xf>
    <xf numFmtId="165" fontId="78" fillId="38" borderId="21" xfId="97" applyNumberFormat="1" applyFont="1" applyFill="1" applyBorder="1" applyAlignment="1">
      <alignment vertical="top" wrapText="1"/>
      <protection/>
    </xf>
    <xf numFmtId="165" fontId="62" fillId="38" borderId="21" xfId="97" applyNumberFormat="1" applyFont="1" applyFill="1" applyBorder="1" applyAlignment="1">
      <alignment vertical="top" wrapText="1"/>
      <protection/>
    </xf>
    <xf numFmtId="165" fontId="62" fillId="38" borderId="22" xfId="97" applyNumberFormat="1" applyFont="1" applyFill="1" applyBorder="1" applyAlignment="1">
      <alignment vertical="top" wrapText="1"/>
      <protection/>
    </xf>
    <xf numFmtId="165" fontId="78" fillId="38" borderId="19" xfId="97" applyNumberFormat="1" applyFont="1" applyFill="1" applyBorder="1" applyAlignment="1">
      <alignment vertical="top" wrapText="1"/>
      <protection/>
    </xf>
    <xf numFmtId="165" fontId="62" fillId="38" borderId="24" xfId="97" applyNumberFormat="1" applyFont="1" applyFill="1" applyBorder="1" applyAlignment="1">
      <alignment vertical="top" wrapText="1"/>
      <protection/>
    </xf>
    <xf numFmtId="165" fontId="78" fillId="38" borderId="24" xfId="97" applyNumberFormat="1" applyFont="1" applyFill="1" applyBorder="1" applyAlignment="1">
      <alignment vertical="top" wrapText="1"/>
      <protection/>
    </xf>
    <xf numFmtId="165" fontId="78" fillId="38" borderId="19" xfId="97" applyNumberFormat="1" applyFont="1" applyFill="1" applyBorder="1" applyAlignment="1">
      <alignment wrapText="1"/>
      <protection/>
    </xf>
    <xf numFmtId="165" fontId="78" fillId="38" borderId="4" xfId="97" applyNumberFormat="1" applyFont="1" applyFill="1" applyBorder="1" applyAlignment="1">
      <alignment vertical="top" wrapText="1"/>
      <protection/>
    </xf>
    <xf numFmtId="0" fontId="2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11" fillId="38" borderId="0" xfId="0" applyFont="1" applyFill="1" applyAlignment="1">
      <alignment horizontal="right" vertical="top"/>
    </xf>
    <xf numFmtId="0" fontId="63" fillId="38" borderId="0" xfId="92" applyFont="1" applyFill="1" applyAlignment="1">
      <alignment vertical="top"/>
      <protection/>
    </xf>
    <xf numFmtId="0" fontId="0" fillId="38" borderId="0" xfId="92" applyFont="1" applyFill="1" applyAlignment="1">
      <alignment horizontal="right" vertical="top"/>
      <protection/>
    </xf>
    <xf numFmtId="0" fontId="62" fillId="38" borderId="0" xfId="92" applyFont="1" applyFill="1" applyAlignment="1">
      <alignment horizontal="right" vertical="top"/>
      <protection/>
    </xf>
    <xf numFmtId="0" fontId="63" fillId="38" borderId="0" xfId="92" applyFont="1" applyFill="1" applyAlignment="1">
      <alignment horizontal="right" vertical="top"/>
      <protection/>
    </xf>
    <xf numFmtId="0" fontId="63" fillId="38" borderId="0" xfId="92" applyFont="1" applyFill="1" applyAlignment="1">
      <alignment horizontal="right" vertical="top" wrapText="1"/>
      <protection/>
    </xf>
    <xf numFmtId="0" fontId="63" fillId="38" borderId="0" xfId="92" applyFont="1" applyFill="1" applyAlignment="1">
      <alignment horizontal="left" vertical="top"/>
      <protection/>
    </xf>
    <xf numFmtId="0" fontId="63" fillId="38" borderId="0" xfId="92" applyFont="1" applyFill="1" applyAlignment="1">
      <alignment horizontal="left" vertical="top" wrapText="1"/>
      <protection/>
    </xf>
    <xf numFmtId="0" fontId="11" fillId="38" borderId="0" xfId="0" applyFont="1" applyFill="1" applyAlignment="1">
      <alignment vertical="top" wrapText="1"/>
    </xf>
    <xf numFmtId="0" fontId="62" fillId="38" borderId="0" xfId="0" applyFont="1" applyFill="1" applyAlignment="1">
      <alignment vertical="top"/>
    </xf>
    <xf numFmtId="0" fontId="11" fillId="38" borderId="0" xfId="0" applyFont="1" applyFill="1" applyAlignment="1">
      <alignment horizontal="left" vertical="center" wrapText="1"/>
    </xf>
    <xf numFmtId="0" fontId="63" fillId="38" borderId="0" xfId="0" applyFont="1" applyFill="1" applyAlignment="1">
      <alignment horizontal="left" vertical="top" wrapText="1"/>
    </xf>
    <xf numFmtId="0" fontId="63" fillId="38" borderId="0" xfId="0" applyFont="1" applyFill="1" applyAlignment="1">
      <alignment vertical="top"/>
    </xf>
    <xf numFmtId="0" fontId="81" fillId="38" borderId="0" xfId="0" applyFont="1" applyFill="1" applyAlignment="1">
      <alignment horizontal="right" vertical="top"/>
    </xf>
    <xf numFmtId="168" fontId="62" fillId="38" borderId="0" xfId="0" applyNumberFormat="1" applyFont="1" applyFill="1" applyAlignment="1">
      <alignment horizontal="right" vertical="top"/>
    </xf>
    <xf numFmtId="0" fontId="0" fillId="38" borderId="17" xfId="0" applyFont="1" applyFill="1" applyBorder="1" applyAlignment="1">
      <alignment vertical="top" wrapText="1"/>
    </xf>
    <xf numFmtId="0" fontId="11" fillId="38" borderId="17" xfId="0" applyFont="1" applyFill="1" applyBorder="1" applyAlignment="1">
      <alignment horizontal="right" vertical="top"/>
    </xf>
    <xf numFmtId="168" fontId="0" fillId="38" borderId="0" xfId="0" applyNumberFormat="1" applyFont="1" applyFill="1" applyAlignment="1">
      <alignment horizontal="right" vertical="top"/>
    </xf>
    <xf numFmtId="0" fontId="0" fillId="38" borderId="0" xfId="0" applyFont="1" applyFill="1" applyAlignment="1">
      <alignment horizontal="left" vertical="top" wrapText="1"/>
    </xf>
    <xf numFmtId="0" fontId="0" fillId="38" borderId="0" xfId="0" applyFont="1" applyFill="1" applyAlignment="1">
      <alignment vertical="center" wrapText="1"/>
    </xf>
    <xf numFmtId="0" fontId="11" fillId="38" borderId="0" xfId="92" applyFont="1" applyFill="1" applyAlignment="1">
      <alignment horizontal="left" vertical="center" wrapText="1"/>
      <protection/>
    </xf>
    <xf numFmtId="0" fontId="66" fillId="38" borderId="0" xfId="92" applyFont="1" applyFill="1" applyAlignment="1">
      <alignment horizontal="left" vertical="center"/>
      <protection/>
    </xf>
    <xf numFmtId="0" fontId="78" fillId="38" borderId="0" xfId="0" applyFont="1" applyFill="1" applyAlignment="1">
      <alignment horizontal="left" vertical="center"/>
    </xf>
    <xf numFmtId="0" fontId="62" fillId="38" borderId="0" xfId="0" applyFont="1" applyFill="1" applyAlignment="1">
      <alignment vertical="center" wrapText="1"/>
    </xf>
    <xf numFmtId="0" fontId="0" fillId="38" borderId="0" xfId="0" applyFont="1" applyFill="1" applyAlignment="1">
      <alignment horizontal="left"/>
    </xf>
    <xf numFmtId="0" fontId="0" fillId="38" borderId="0" xfId="0" applyFont="1" applyFill="1" applyAlignment="1">
      <alignment horizontal="left" wrapText="1"/>
    </xf>
    <xf numFmtId="0" fontId="63" fillId="38" borderId="0" xfId="0" applyFont="1" applyFill="1" applyAlignment="1">
      <alignment horizontal="left"/>
    </xf>
    <xf numFmtId="0" fontId="62" fillId="38" borderId="0" xfId="0" applyFont="1" applyFill="1" applyAlignment="1">
      <alignment/>
    </xf>
    <xf numFmtId="0" fontId="2" fillId="38" borderId="0" xfId="0" applyFont="1" applyFill="1" applyAlignment="1">
      <alignment horizontal="left" vertical="top"/>
    </xf>
    <xf numFmtId="0" fontId="13" fillId="38" borderId="0" xfId="0" applyFont="1" applyFill="1" applyAlignment="1">
      <alignment horizontal="left" vertical="top" wrapText="1"/>
    </xf>
    <xf numFmtId="0" fontId="66" fillId="38" borderId="0" xfId="0" applyFont="1" applyFill="1" applyAlignment="1">
      <alignment horizontal="left" vertical="top"/>
    </xf>
    <xf numFmtId="0" fontId="78" fillId="38" borderId="0" xfId="0" applyFont="1" applyFill="1" applyAlignment="1">
      <alignment vertical="top"/>
    </xf>
    <xf numFmtId="0" fontId="63" fillId="38" borderId="0" xfId="0" applyFont="1" applyFill="1" applyAlignment="1">
      <alignment/>
    </xf>
    <xf numFmtId="0" fontId="11" fillId="38" borderId="0" xfId="0" applyFont="1" applyFill="1" applyAlignment="1">
      <alignment horizontal="left" vertical="top" wrapText="1"/>
    </xf>
    <xf numFmtId="0" fontId="11" fillId="38" borderId="0" xfId="0" applyFont="1" applyFill="1" applyAlignment="1">
      <alignment horizontal="left"/>
    </xf>
    <xf numFmtId="0" fontId="11" fillId="38" borderId="0" xfId="0" applyFont="1" applyFill="1" applyBorder="1" applyAlignment="1">
      <alignment vertical="top" wrapText="1"/>
    </xf>
    <xf numFmtId="172" fontId="2" fillId="38" borderId="0" xfId="0" applyNumberFormat="1" applyFont="1" applyFill="1" applyAlignment="1">
      <alignment horizontal="left" vertical="top"/>
    </xf>
    <xf numFmtId="0" fontId="22" fillId="38" borderId="0" xfId="0" applyFont="1" applyFill="1" applyAlignment="1">
      <alignment horizontal="left" vertical="center"/>
    </xf>
    <xf numFmtId="0" fontId="22" fillId="38" borderId="0" xfId="0" applyFont="1" applyFill="1" applyAlignment="1">
      <alignment horizontal="left" vertical="center" wrapText="1"/>
    </xf>
    <xf numFmtId="0" fontId="11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/>
    </xf>
    <xf numFmtId="0" fontId="22" fillId="38" borderId="0" xfId="0" applyFont="1" applyFill="1" applyAlignment="1">
      <alignment vertical="top"/>
    </xf>
    <xf numFmtId="0" fontId="11" fillId="38" borderId="0" xfId="0" applyFont="1" applyFill="1" applyAlignment="1">
      <alignment horizontal="left" vertical="top"/>
    </xf>
    <xf numFmtId="0" fontId="2" fillId="38" borderId="0" xfId="0" applyFont="1" applyFill="1" applyAlignment="1">
      <alignment horizontal="left"/>
    </xf>
    <xf numFmtId="9" fontId="11" fillId="38" borderId="0" xfId="0" applyNumberFormat="1" applyFont="1" applyFill="1" applyAlignment="1">
      <alignment horizontal="right" vertical="top" wrapText="1"/>
    </xf>
    <xf numFmtId="0" fontId="63" fillId="38" borderId="0" xfId="0" applyFont="1" applyFill="1" applyBorder="1" applyAlignment="1">
      <alignment horizontal="left" vertical="top"/>
    </xf>
    <xf numFmtId="0" fontId="63" fillId="38" borderId="0" xfId="0" applyFont="1" applyFill="1" applyBorder="1" applyAlignment="1">
      <alignment vertical="top"/>
    </xf>
    <xf numFmtId="3" fontId="11" fillId="38" borderId="0" xfId="0" applyNumberFormat="1" applyFont="1" applyFill="1" applyBorder="1" applyAlignment="1">
      <alignment horizontal="right" vertical="top"/>
    </xf>
    <xf numFmtId="3" fontId="0" fillId="38" borderId="0" xfId="0" applyNumberFormat="1" applyFont="1" applyFill="1" applyBorder="1" applyAlignment="1">
      <alignment horizontal="right" vertical="top"/>
    </xf>
    <xf numFmtId="0" fontId="63" fillId="38" borderId="0" xfId="0" applyFont="1" applyFill="1" applyAlignment="1">
      <alignment vertical="top" wrapText="1"/>
    </xf>
    <xf numFmtId="0" fontId="0" fillId="38" borderId="0" xfId="0" applyFill="1" applyAlignment="1">
      <alignment vertical="top" wrapText="1"/>
    </xf>
    <xf numFmtId="0" fontId="63" fillId="38" borderId="0" xfId="0" applyFont="1" applyFill="1" applyAlignment="1">
      <alignment/>
    </xf>
    <xf numFmtId="0" fontId="62" fillId="38" borderId="0" xfId="0" applyFont="1" applyFill="1" applyAlignment="1">
      <alignment vertical="center"/>
    </xf>
    <xf numFmtId="0" fontId="62" fillId="38" borderId="0" xfId="0" applyFont="1" applyFill="1" applyAlignment="1">
      <alignment horizontal="right" vertical="top"/>
    </xf>
    <xf numFmtId="0" fontId="88" fillId="38" borderId="0" xfId="0" applyFont="1" applyFill="1" applyAlignment="1">
      <alignment horizontal="center"/>
    </xf>
    <xf numFmtId="0" fontId="88" fillId="38" borderId="0" xfId="0" applyFont="1" applyFill="1" applyAlignment="1">
      <alignment/>
    </xf>
    <xf numFmtId="165" fontId="58" fillId="39" borderId="0" xfId="0" applyNumberFormat="1" applyFont="1" applyFill="1" applyBorder="1" applyAlignment="1">
      <alignment/>
    </xf>
    <xf numFmtId="164" fontId="58" fillId="39" borderId="0" xfId="108" applyNumberFormat="1" applyFont="1" applyFill="1" applyBorder="1" applyAlignment="1">
      <alignment/>
    </xf>
    <xf numFmtId="164" fontId="58" fillId="39" borderId="0" xfId="109" applyNumberFormat="1" applyFont="1" applyFill="1" applyBorder="1" applyAlignment="1">
      <alignment/>
    </xf>
    <xf numFmtId="165" fontId="58" fillId="38" borderId="0" xfId="0" applyNumberFormat="1" applyFont="1" applyFill="1" applyBorder="1" applyAlignment="1">
      <alignment/>
    </xf>
    <xf numFmtId="164" fontId="58" fillId="38" borderId="0" xfId="108" applyNumberFormat="1" applyFont="1" applyFill="1" applyBorder="1" applyAlignment="1">
      <alignment/>
    </xf>
    <xf numFmtId="164" fontId="58" fillId="38" borderId="0" xfId="109" applyNumberFormat="1" applyFont="1" applyFill="1" applyBorder="1" applyAlignment="1">
      <alignment/>
    </xf>
    <xf numFmtId="165" fontId="58" fillId="38" borderId="17" xfId="0" applyNumberFormat="1" applyFont="1" applyFill="1" applyBorder="1" applyAlignment="1">
      <alignment/>
    </xf>
    <xf numFmtId="164" fontId="58" fillId="38" borderId="17" xfId="108" applyNumberFormat="1" applyFont="1" applyFill="1" applyBorder="1" applyAlignment="1">
      <alignment/>
    </xf>
    <xf numFmtId="164" fontId="58" fillId="38" borderId="17" xfId="109" applyNumberFormat="1" applyFont="1" applyFill="1" applyBorder="1" applyAlignment="1">
      <alignment/>
    </xf>
    <xf numFmtId="165" fontId="59" fillId="39" borderId="15" xfId="0" applyNumberFormat="1" applyFont="1" applyFill="1" applyBorder="1" applyAlignment="1">
      <alignment/>
    </xf>
    <xf numFmtId="165" fontId="0" fillId="38" borderId="0" xfId="0" applyNumberFormat="1" applyFont="1" applyFill="1" applyAlignment="1">
      <alignment/>
    </xf>
    <xf numFmtId="169" fontId="0" fillId="38" borderId="0" xfId="64" applyNumberFormat="1" applyFont="1" applyFill="1" applyAlignment="1">
      <alignment/>
    </xf>
    <xf numFmtId="43" fontId="2" fillId="38" borderId="0" xfId="64" applyFont="1" applyFill="1" applyAlignment="1">
      <alignment/>
    </xf>
    <xf numFmtId="43" fontId="0" fillId="38" borderId="0" xfId="64" applyFont="1" applyFill="1" applyAlignment="1">
      <alignment/>
    </xf>
    <xf numFmtId="0" fontId="28" fillId="38" borderId="0" xfId="85" applyFont="1" applyFill="1" applyAlignment="1" applyProtection="1">
      <alignment/>
      <protection/>
    </xf>
    <xf numFmtId="0" fontId="8" fillId="38" borderId="0" xfId="85" applyFill="1" applyAlignment="1" applyProtection="1">
      <alignment horizontal="right"/>
      <protection/>
    </xf>
    <xf numFmtId="3" fontId="62" fillId="38" borderId="0" xfId="64" applyNumberFormat="1" applyFont="1" applyFill="1" applyBorder="1" applyAlignment="1">
      <alignment vertical="top" wrapText="1"/>
    </xf>
    <xf numFmtId="0" fontId="3" fillId="38" borderId="0" xfId="0" applyFont="1" applyFill="1" applyBorder="1" applyAlignment="1">
      <alignment horizontal="center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/>
    </xf>
    <xf numFmtId="0" fontId="11" fillId="0" borderId="15" xfId="0" applyFont="1" applyFill="1" applyBorder="1" applyAlignment="1">
      <alignment horizontal="center" vertical="top" wrapText="1"/>
    </xf>
    <xf numFmtId="0" fontId="0" fillId="0" borderId="0" xfId="92" applyFont="1" applyAlignment="1">
      <alignment vertical="top"/>
      <protection/>
    </xf>
    <xf numFmtId="0" fontId="62" fillId="0" borderId="0" xfId="0" applyFont="1" applyFill="1" applyBorder="1" applyAlignment="1">
      <alignment horizontal="left" vertical="top" wrapText="1"/>
    </xf>
    <xf numFmtId="0" fontId="62" fillId="0" borderId="0" xfId="92" applyFont="1" applyAlignment="1">
      <alignment vertical="top"/>
      <protection/>
    </xf>
    <xf numFmtId="3" fontId="62" fillId="0" borderId="0" xfId="92" applyNumberFormat="1" applyFont="1" applyFill="1" applyBorder="1" applyAlignment="1">
      <alignment horizontal="right" vertical="top"/>
      <protection/>
    </xf>
    <xf numFmtId="3" fontId="62" fillId="0" borderId="0" xfId="92" applyNumberFormat="1" applyFont="1" applyAlignment="1">
      <alignment vertical="top"/>
      <protection/>
    </xf>
    <xf numFmtId="3" fontId="62" fillId="0" borderId="0" xfId="92" applyNumberFormat="1" applyFont="1" applyAlignment="1">
      <alignment horizontal="right" vertical="top"/>
      <protection/>
    </xf>
    <xf numFmtId="3" fontId="0" fillId="0" borderId="0" xfId="92" applyNumberFormat="1" applyFont="1" applyFill="1" applyBorder="1" applyAlignment="1">
      <alignment horizontal="right" vertical="top"/>
      <protection/>
    </xf>
    <xf numFmtId="3" fontId="11" fillId="0" borderId="0" xfId="64" applyNumberFormat="1" applyFont="1" applyAlignment="1">
      <alignment vertical="top"/>
    </xf>
    <xf numFmtId="0" fontId="11" fillId="0" borderId="0" xfId="92" applyFont="1" applyAlignment="1">
      <alignment vertical="top"/>
      <protection/>
    </xf>
    <xf numFmtId="3" fontId="11" fillId="0" borderId="0" xfId="92" applyNumberFormat="1" applyFont="1" applyFill="1" applyBorder="1" applyAlignment="1">
      <alignment horizontal="right" vertical="top"/>
      <protection/>
    </xf>
    <xf numFmtId="3" fontId="78" fillId="0" borderId="0" xfId="92" applyNumberFormat="1" applyFont="1" applyFill="1" applyBorder="1" applyAlignment="1">
      <alignment horizontal="right" vertical="top"/>
      <protection/>
    </xf>
    <xf numFmtId="3" fontId="78" fillId="0" borderId="0" xfId="92" applyNumberFormat="1" applyFont="1" applyFill="1" applyBorder="1" applyAlignment="1">
      <alignment vertical="top"/>
      <protection/>
    </xf>
    <xf numFmtId="3" fontId="21" fillId="0" borderId="0" xfId="64" applyNumberFormat="1" applyFont="1" applyAlignment="1">
      <alignment vertical="top"/>
    </xf>
    <xf numFmtId="3" fontId="62" fillId="0" borderId="0" xfId="64" applyNumberFormat="1" applyFont="1" applyAlignment="1">
      <alignment vertical="top"/>
    </xf>
    <xf numFmtId="0" fontId="78" fillId="0" borderId="0" xfId="92" applyFont="1" applyAlignment="1">
      <alignment vertical="top"/>
      <protection/>
    </xf>
    <xf numFmtId="3" fontId="62" fillId="0" borderId="0" xfId="92" applyNumberFormat="1" applyFont="1" applyFill="1" applyBorder="1" applyAlignment="1">
      <alignment vertical="top"/>
      <protection/>
    </xf>
    <xf numFmtId="3" fontId="0" fillId="0" borderId="0" xfId="64" applyNumberFormat="1" applyFont="1" applyAlignment="1">
      <alignment vertical="top"/>
    </xf>
    <xf numFmtId="3" fontId="62" fillId="0" borderId="0" xfId="64" applyNumberFormat="1" applyFont="1" applyFill="1" applyAlignment="1">
      <alignment vertical="top"/>
    </xf>
    <xf numFmtId="3" fontId="0" fillId="0" borderId="0" xfId="92" applyNumberFormat="1" applyFont="1" applyFill="1" applyAlignment="1">
      <alignment horizontal="right" vertical="top"/>
      <protection/>
    </xf>
    <xf numFmtId="3" fontId="62" fillId="0" borderId="0" xfId="92" applyNumberFormat="1" applyFont="1" applyFill="1" applyAlignment="1">
      <alignment horizontal="right" vertical="top"/>
      <protection/>
    </xf>
    <xf numFmtId="3" fontId="82" fillId="0" borderId="0" xfId="64" applyNumberFormat="1" applyFont="1" applyFill="1" applyAlignment="1">
      <alignment vertical="top"/>
    </xf>
    <xf numFmtId="3" fontId="11" fillId="0" borderId="0" xfId="92" applyNumberFormat="1" applyFont="1" applyFill="1" applyAlignment="1">
      <alignment horizontal="right" vertical="top"/>
      <protection/>
    </xf>
    <xf numFmtId="3" fontId="78" fillId="0" borderId="0" xfId="92" applyNumberFormat="1" applyFont="1" applyFill="1" applyAlignment="1">
      <alignment horizontal="right" vertical="top"/>
      <protection/>
    </xf>
    <xf numFmtId="3" fontId="89" fillId="38" borderId="0" xfId="92" applyNumberFormat="1" applyFont="1" applyFill="1" applyBorder="1" applyAlignment="1">
      <alignment horizontal="right" vertical="top"/>
      <protection/>
    </xf>
    <xf numFmtId="3" fontId="82" fillId="0" borderId="0" xfId="64" applyNumberFormat="1" applyFont="1" applyAlignment="1">
      <alignment vertical="top"/>
    </xf>
    <xf numFmtId="0" fontId="78" fillId="0" borderId="0" xfId="0" applyFont="1" applyFill="1" applyBorder="1" applyAlignment="1">
      <alignment vertical="top" wrapText="1"/>
    </xf>
    <xf numFmtId="3" fontId="11" fillId="0" borderId="0" xfId="92" applyNumberFormat="1" applyFont="1" applyFill="1" applyAlignment="1">
      <alignment vertical="top"/>
      <protection/>
    </xf>
    <xf numFmtId="3" fontId="78" fillId="0" borderId="0" xfId="64" applyNumberFormat="1" applyFont="1" applyFill="1" applyAlignment="1">
      <alignment vertical="top"/>
    </xf>
    <xf numFmtId="211" fontId="21" fillId="0" borderId="0" xfId="92" applyNumberFormat="1" applyFont="1" applyFill="1" applyAlignment="1">
      <alignment vertical="top"/>
      <protection/>
    </xf>
    <xf numFmtId="3" fontId="11" fillId="0" borderId="0" xfId="92" applyNumberFormat="1" applyFont="1" applyFill="1" applyBorder="1" applyAlignment="1">
      <alignment vertical="top"/>
      <protection/>
    </xf>
    <xf numFmtId="3" fontId="0" fillId="0" borderId="0" xfId="92" applyNumberFormat="1" applyFont="1" applyFill="1" applyBorder="1" applyAlignment="1">
      <alignment vertical="top"/>
      <protection/>
    </xf>
    <xf numFmtId="0" fontId="62" fillId="0" borderId="0" xfId="0" applyFont="1" applyFill="1" applyBorder="1" applyAlignment="1">
      <alignment horizontal="left" vertical="center" wrapText="1"/>
    </xf>
    <xf numFmtId="3" fontId="62" fillId="0" borderId="0" xfId="92" applyNumberFormat="1" applyFont="1" applyFill="1" applyAlignment="1">
      <alignment vertical="top"/>
      <protection/>
    </xf>
    <xf numFmtId="3" fontId="78" fillId="28" borderId="0" xfId="92" applyNumberFormat="1" applyFont="1" applyFill="1" applyBorder="1" applyAlignment="1">
      <alignment horizontal="right" vertical="top"/>
      <protection/>
    </xf>
    <xf numFmtId="0" fontId="11" fillId="0" borderId="17" xfId="0" applyFont="1" applyFill="1" applyBorder="1" applyAlignment="1">
      <alignment vertical="top" wrapText="1"/>
    </xf>
    <xf numFmtId="3" fontId="11" fillId="0" borderId="17" xfId="64" applyNumberFormat="1" applyFont="1" applyBorder="1" applyAlignment="1">
      <alignment vertical="top" wrapText="1"/>
    </xf>
    <xf numFmtId="3" fontId="78" fillId="0" borderId="15" xfId="92" applyNumberFormat="1" applyFont="1" applyFill="1" applyBorder="1" applyAlignment="1">
      <alignment vertical="top"/>
      <protection/>
    </xf>
    <xf numFmtId="3" fontId="11" fillId="0" borderId="0" xfId="64" applyNumberFormat="1" applyFont="1" applyBorder="1" applyAlignment="1">
      <alignment vertical="top" wrapText="1"/>
    </xf>
    <xf numFmtId="0" fontId="10" fillId="0" borderId="0" xfId="92" applyFont="1" applyAlignment="1">
      <alignment vertical="top" wrapText="1"/>
      <protection/>
    </xf>
    <xf numFmtId="18" fontId="10" fillId="0" borderId="0" xfId="92" applyNumberFormat="1" applyFont="1" applyAlignment="1">
      <alignment vertical="top" wrapText="1"/>
      <protection/>
    </xf>
    <xf numFmtId="0" fontId="0" fillId="0" borderId="0" xfId="92" applyFont="1" applyAlignment="1">
      <alignment vertical="top" wrapText="1"/>
      <protection/>
    </xf>
    <xf numFmtId="3" fontId="11" fillId="0" borderId="0" xfId="64" applyNumberFormat="1" applyFont="1" applyAlignment="1">
      <alignment vertical="center"/>
    </xf>
    <xf numFmtId="3" fontId="62" fillId="0" borderId="0" xfId="64" applyNumberFormat="1" applyFont="1" applyAlignment="1">
      <alignment vertical="top" wrapText="1"/>
    </xf>
    <xf numFmtId="0" fontId="62" fillId="0" borderId="0" xfId="92" applyFont="1" applyAlignment="1">
      <alignment vertical="top" wrapText="1"/>
      <protection/>
    </xf>
    <xf numFmtId="3" fontId="62" fillId="0" borderId="0" xfId="92" applyNumberFormat="1" applyFont="1" applyFill="1" applyBorder="1" applyAlignment="1">
      <alignment horizontal="right" vertical="top" wrapText="1"/>
      <protection/>
    </xf>
    <xf numFmtId="0" fontId="0" fillId="0" borderId="0" xfId="0" applyFont="1" applyFill="1" applyAlignment="1">
      <alignment vertical="top"/>
    </xf>
    <xf numFmtId="0" fontId="79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 wrapText="1"/>
    </xf>
    <xf numFmtId="0" fontId="90" fillId="0" borderId="0" xfId="0" applyFont="1" applyFill="1" applyAlignment="1">
      <alignment horizontal="right" vertical="top"/>
    </xf>
    <xf numFmtId="3" fontId="10" fillId="0" borderId="0" xfId="64" applyNumberFormat="1" applyFont="1" applyAlignment="1">
      <alignment vertical="top"/>
    </xf>
    <xf numFmtId="0" fontId="0" fillId="0" borderId="0" xfId="0" applyFont="1" applyFill="1" applyAlignment="1">
      <alignment horizontal="left" vertical="top" wrapText="1"/>
    </xf>
    <xf numFmtId="0" fontId="62" fillId="0" borderId="0" xfId="0" applyFont="1" applyFill="1" applyBorder="1" applyAlignment="1">
      <alignment horizontal="left" wrapText="1"/>
    </xf>
    <xf numFmtId="43" fontId="49" fillId="38" borderId="0" xfId="64" applyNumberFormat="1" applyFont="1" applyFill="1" applyBorder="1" applyAlignment="1">
      <alignment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horizontal="right" vertical="top"/>
    </xf>
    <xf numFmtId="0" fontId="62" fillId="38" borderId="0" xfId="0" applyFont="1" applyFill="1" applyBorder="1" applyAlignment="1">
      <alignment horizontal="left" wrapText="1"/>
    </xf>
    <xf numFmtId="0" fontId="62" fillId="0" borderId="0" xfId="0" applyFont="1" applyFill="1" applyAlignment="1">
      <alignment/>
    </xf>
    <xf numFmtId="3" fontId="62" fillId="0" borderId="0" xfId="0" applyNumberFormat="1" applyFont="1" applyFill="1" applyAlignment="1">
      <alignment horizontal="right"/>
    </xf>
    <xf numFmtId="0" fontId="62" fillId="0" borderId="0" xfId="0" applyFont="1" applyFill="1" applyAlignment="1">
      <alignment vertical="top"/>
    </xf>
    <xf numFmtId="3" fontId="62" fillId="0" borderId="0" xfId="0" applyNumberFormat="1" applyFont="1" applyFill="1" applyAlignment="1">
      <alignment horizontal="right" vertical="top"/>
    </xf>
    <xf numFmtId="3" fontId="62" fillId="38" borderId="0" xfId="0" applyNumberFormat="1" applyFont="1" applyFill="1" applyAlignment="1">
      <alignment horizontal="right" vertical="top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3" fontId="62" fillId="0" borderId="0" xfId="0" applyNumberFormat="1" applyFont="1" applyFill="1" applyBorder="1" applyAlignment="1" applyProtection="1">
      <alignment horizontal="right" vertical="top"/>
      <protection locked="0"/>
    </xf>
    <xf numFmtId="0" fontId="62" fillId="0" borderId="0" xfId="0" applyFont="1" applyFill="1" applyBorder="1" applyAlignment="1">
      <alignment horizontal="left" vertical="top"/>
    </xf>
    <xf numFmtId="0" fontId="91" fillId="0" borderId="0" xfId="0" applyFont="1" applyFill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vertical="top"/>
    </xf>
    <xf numFmtId="3" fontId="11" fillId="0" borderId="0" xfId="0" applyNumberFormat="1" applyFont="1" applyFill="1" applyAlignment="1">
      <alignment horizontal="right" vertical="top"/>
    </xf>
    <xf numFmtId="3" fontId="62" fillId="0" borderId="0" xfId="0" applyNumberFormat="1" applyFont="1" applyFill="1" applyAlignment="1">
      <alignment horizontal="right" wrapText="1"/>
    </xf>
    <xf numFmtId="3" fontId="62" fillId="0" borderId="0" xfId="0" applyNumberFormat="1" applyFont="1" applyAlignment="1">
      <alignment horizontal="right" vertical="top"/>
    </xf>
    <xf numFmtId="3" fontId="62" fillId="38" borderId="0" xfId="0" applyNumberFormat="1" applyFont="1" applyFill="1" applyAlignment="1">
      <alignment horizontal="right" vertical="center"/>
    </xf>
    <xf numFmtId="38" fontId="62" fillId="0" borderId="0" xfId="0" applyNumberFormat="1" applyFont="1" applyAlignment="1">
      <alignment/>
    </xf>
    <xf numFmtId="3" fontId="62" fillId="38" borderId="0" xfId="0" applyNumberFormat="1" applyFont="1" applyFill="1" applyAlignment="1">
      <alignment horizontal="right" vertical="top" wrapText="1"/>
    </xf>
    <xf numFmtId="0" fontId="82" fillId="0" borderId="0" xfId="0" applyFont="1" applyFill="1" applyBorder="1" applyAlignment="1">
      <alignment vertical="top" wrapText="1"/>
    </xf>
    <xf numFmtId="3" fontId="62" fillId="38" borderId="0" xfId="0" applyNumberFormat="1" applyFont="1" applyFill="1" applyAlignment="1">
      <alignment vertical="top"/>
    </xf>
    <xf numFmtId="38" fontId="62" fillId="0" borderId="0" xfId="0" applyNumberFormat="1" applyFont="1" applyAlignment="1">
      <alignment vertical="center"/>
    </xf>
    <xf numFmtId="0" fontId="62" fillId="38" borderId="0" xfId="0" applyFont="1" applyFill="1" applyAlignment="1">
      <alignment vertical="top" wrapText="1"/>
    </xf>
    <xf numFmtId="1" fontId="62" fillId="38" borderId="0" xfId="0" applyNumberFormat="1" applyFont="1" applyFill="1" applyAlignment="1">
      <alignment horizontal="right" vertical="top"/>
    </xf>
    <xf numFmtId="0" fontId="62" fillId="38" borderId="0" xfId="0" applyFont="1" applyFill="1" applyAlignment="1">
      <alignment horizontal="left" vertical="top" wrapText="1"/>
    </xf>
    <xf numFmtId="0" fontId="21" fillId="0" borderId="0" xfId="0" applyFont="1" applyFill="1" applyAlignment="1">
      <alignment vertical="top"/>
    </xf>
    <xf numFmtId="0" fontId="62" fillId="0" borderId="0" xfId="0" applyFont="1" applyFill="1" applyBorder="1" applyAlignment="1">
      <alignment vertical="top" wrapText="1"/>
    </xf>
    <xf numFmtId="0" fontId="62" fillId="38" borderId="0" xfId="0" applyFont="1" applyFill="1" applyBorder="1" applyAlignment="1">
      <alignment vertical="top" wrapText="1"/>
    </xf>
    <xf numFmtId="38" fontId="62" fillId="38" borderId="0" xfId="0" applyNumberFormat="1" applyFont="1" applyFill="1" applyAlignment="1">
      <alignment horizontal="right" vertical="top"/>
    </xf>
    <xf numFmtId="3" fontId="62" fillId="38" borderId="0" xfId="0" applyNumberFormat="1" applyFont="1" applyFill="1" applyBorder="1" applyAlignment="1" applyProtection="1">
      <alignment horizontal="right" vertical="top" wrapText="1"/>
      <protection locked="0"/>
    </xf>
    <xf numFmtId="3" fontId="78" fillId="0" borderId="0" xfId="0" applyNumberFormat="1" applyFont="1" applyFill="1" applyAlignment="1">
      <alignment horizontal="right" vertical="top"/>
    </xf>
    <xf numFmtId="0" fontId="81" fillId="0" borderId="0" xfId="0" applyFont="1" applyFill="1" applyAlignment="1">
      <alignment vertical="top"/>
    </xf>
    <xf numFmtId="0" fontId="62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82" fillId="38" borderId="0" xfId="0" applyFont="1" applyFill="1" applyAlignment="1">
      <alignment vertical="top"/>
    </xf>
    <xf numFmtId="3" fontId="62" fillId="0" borderId="0" xfId="0" applyNumberFormat="1" applyFont="1" applyFill="1" applyBorder="1" applyAlignment="1" applyProtection="1">
      <alignment horizontal="right" vertical="top" wrapText="1"/>
      <protection locked="0"/>
    </xf>
    <xf numFmtId="0" fontId="62" fillId="38" borderId="0" xfId="0" applyFont="1" applyFill="1" applyBorder="1" applyAlignment="1">
      <alignment vertical="top"/>
    </xf>
    <xf numFmtId="3" fontId="62" fillId="38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78" fillId="0" borderId="0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/>
    </xf>
    <xf numFmtId="3" fontId="11" fillId="38" borderId="25" xfId="0" applyNumberFormat="1" applyFont="1" applyFill="1" applyBorder="1" applyAlignment="1">
      <alignment horizontal="right" vertical="top"/>
    </xf>
    <xf numFmtId="0" fontId="81" fillId="0" borderId="0" xfId="0" applyFont="1" applyFill="1" applyBorder="1" applyAlignment="1">
      <alignment vertical="top"/>
    </xf>
    <xf numFmtId="3" fontId="81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172" fontId="62" fillId="38" borderId="0" xfId="0" applyNumberFormat="1" applyFont="1" applyFill="1" applyAlignment="1">
      <alignment horizontal="left" vertical="top" wrapText="1"/>
    </xf>
    <xf numFmtId="0" fontId="92" fillId="38" borderId="0" xfId="0" applyFont="1" applyFill="1" applyAlignment="1">
      <alignment horizontal="left" vertical="center"/>
    </xf>
    <xf numFmtId="0" fontId="78" fillId="38" borderId="0" xfId="0" applyFont="1" applyFill="1" applyAlignment="1">
      <alignment horizontal="right" vertical="top"/>
    </xf>
    <xf numFmtId="0" fontId="62" fillId="38" borderId="0" xfId="0" applyFont="1" applyFill="1" applyAlignment="1">
      <alignment horizontal="left" vertical="center"/>
    </xf>
    <xf numFmtId="0" fontId="62" fillId="38" borderId="0" xfId="92" applyFont="1" applyFill="1" applyBorder="1" applyAlignment="1">
      <alignment horizontal="right" vertical="top"/>
      <protection/>
    </xf>
    <xf numFmtId="168" fontId="62" fillId="38" borderId="0" xfId="0" applyNumberFormat="1" applyFont="1" applyFill="1" applyBorder="1" applyAlignment="1">
      <alignment horizontal="right" vertical="top"/>
    </xf>
    <xf numFmtId="168" fontId="0" fillId="38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horizontal="right"/>
    </xf>
    <xf numFmtId="3" fontId="62" fillId="0" borderId="0" xfId="0" applyNumberFormat="1" applyFont="1" applyFill="1" applyBorder="1" applyAlignment="1">
      <alignment horizontal="right" vertical="top"/>
    </xf>
    <xf numFmtId="3" fontId="62" fillId="38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 vertical="top"/>
    </xf>
    <xf numFmtId="3" fontId="62" fillId="0" borderId="0" xfId="0" applyNumberFormat="1" applyFont="1" applyFill="1" applyBorder="1" applyAlignment="1">
      <alignment horizontal="right" wrapText="1"/>
    </xf>
    <xf numFmtId="3" fontId="62" fillId="0" borderId="0" xfId="0" applyNumberFormat="1" applyFont="1" applyBorder="1" applyAlignment="1">
      <alignment horizontal="right" vertical="top"/>
    </xf>
    <xf numFmtId="3" fontId="62" fillId="38" borderId="0" xfId="0" applyNumberFormat="1" applyFont="1" applyFill="1" applyBorder="1" applyAlignment="1">
      <alignment horizontal="right" vertical="center"/>
    </xf>
    <xf numFmtId="0" fontId="62" fillId="38" borderId="0" xfId="0" applyFont="1" applyFill="1" applyBorder="1" applyAlignment="1">
      <alignment horizontal="right" vertical="top"/>
    </xf>
    <xf numFmtId="1" fontId="62" fillId="38" borderId="0" xfId="0" applyNumberFormat="1" applyFont="1" applyFill="1" applyBorder="1" applyAlignment="1">
      <alignment horizontal="right" vertical="top"/>
    </xf>
    <xf numFmtId="38" fontId="62" fillId="38" borderId="0" xfId="0" applyNumberFormat="1" applyFont="1" applyFill="1" applyBorder="1" applyAlignment="1">
      <alignment horizontal="right" vertical="top"/>
    </xf>
    <xf numFmtId="3" fontId="78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top"/>
    </xf>
    <xf numFmtId="0" fontId="90" fillId="0" borderId="0" xfId="0" applyFont="1" applyFill="1" applyBorder="1" applyAlignment="1">
      <alignment horizontal="right" vertical="top"/>
    </xf>
    <xf numFmtId="0" fontId="81" fillId="38" borderId="0" xfId="0" applyFont="1" applyFill="1" applyBorder="1" applyAlignment="1">
      <alignment horizontal="right" vertical="top"/>
    </xf>
    <xf numFmtId="0" fontId="78" fillId="38" borderId="0" xfId="0" applyFont="1" applyFill="1" applyBorder="1" applyAlignment="1">
      <alignment horizontal="right" vertical="top"/>
    </xf>
    <xf numFmtId="3" fontId="62" fillId="38" borderId="26" xfId="0" applyNumberFormat="1" applyFont="1" applyFill="1" applyBorder="1" applyAlignment="1" applyProtection="1">
      <alignment horizontal="right" vertical="center"/>
      <protection locked="0"/>
    </xf>
    <xf numFmtId="3" fontId="62" fillId="38" borderId="0" xfId="0" applyNumberFormat="1" applyFont="1" applyFill="1" applyBorder="1" applyAlignment="1" applyProtection="1">
      <alignment vertical="top"/>
      <protection locked="0"/>
    </xf>
    <xf numFmtId="3" fontId="11" fillId="0" borderId="0" xfId="64" applyNumberFormat="1" applyFont="1" applyAlignment="1">
      <alignment horizontal="left" vertical="top"/>
    </xf>
    <xf numFmtId="0" fontId="0" fillId="0" borderId="17" xfId="0" applyFont="1" applyFill="1" applyBorder="1" applyAlignment="1">
      <alignment vertical="top" wrapText="1"/>
    </xf>
    <xf numFmtId="0" fontId="81" fillId="0" borderId="17" xfId="0" applyFont="1" applyFill="1" applyBorder="1" applyAlignment="1">
      <alignment vertical="top"/>
    </xf>
    <xf numFmtId="3" fontId="81" fillId="0" borderId="17" xfId="0" applyNumberFormat="1" applyFont="1" applyFill="1" applyBorder="1" applyAlignment="1">
      <alignment horizontal="right" vertical="top"/>
    </xf>
    <xf numFmtId="3" fontId="0" fillId="0" borderId="17" xfId="0" applyNumberFormat="1" applyFont="1" applyFill="1" applyBorder="1" applyAlignment="1">
      <alignment horizontal="right" vertical="top"/>
    </xf>
    <xf numFmtId="0" fontId="79" fillId="0" borderId="0" xfId="0" applyFont="1" applyFill="1" applyAlignment="1">
      <alignment horizontal="left" vertical="top" wrapText="1"/>
    </xf>
    <xf numFmtId="0" fontId="3" fillId="38" borderId="18" xfId="0" applyFont="1" applyFill="1" applyBorder="1" applyAlignment="1">
      <alignment horizontal="left" vertical="center"/>
    </xf>
    <xf numFmtId="0" fontId="3" fillId="38" borderId="17" xfId="0" applyFont="1" applyFill="1" applyBorder="1" applyAlignment="1">
      <alignment horizontal="left" vertical="center"/>
    </xf>
    <xf numFmtId="0" fontId="3" fillId="38" borderId="18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38" borderId="0" xfId="0" applyFont="1" applyFill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left" vertical="center" wrapText="1"/>
    </xf>
    <xf numFmtId="0" fontId="3" fillId="38" borderId="0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5" xfId="0" applyFont="1" applyFill="1" applyBorder="1" applyAlignment="1">
      <alignment horizontal="left"/>
    </xf>
    <xf numFmtId="3" fontId="62" fillId="38" borderId="0" xfId="64" applyNumberFormat="1" applyFont="1" applyFill="1" applyBorder="1" applyAlignment="1">
      <alignment vertical="top" wrapText="1"/>
    </xf>
    <xf numFmtId="0" fontId="62" fillId="38" borderId="0" xfId="0" applyFont="1" applyFill="1" applyAlignment="1">
      <alignment vertical="top"/>
    </xf>
    <xf numFmtId="0" fontId="10" fillId="38" borderId="0" xfId="92" applyFont="1" applyFill="1" applyAlignment="1">
      <alignment horizontal="left" vertical="top" wrapText="1"/>
      <protection/>
    </xf>
    <xf numFmtId="0" fontId="0" fillId="0" borderId="0" xfId="0" applyFont="1" applyFill="1" applyAlignment="1">
      <alignment horizontal="left" vertical="top" wrapText="1"/>
    </xf>
    <xf numFmtId="0" fontId="3" fillId="38" borderId="15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wrapText="1"/>
    </xf>
    <xf numFmtId="0" fontId="3" fillId="38" borderId="17" xfId="0" applyFont="1" applyFill="1" applyBorder="1" applyAlignment="1">
      <alignment horizontal="center" wrapText="1"/>
    </xf>
    <xf numFmtId="0" fontId="3" fillId="38" borderId="18" xfId="92" applyFont="1" applyFill="1" applyBorder="1" applyAlignment="1">
      <alignment horizontal="center" vertical="center" wrapText="1"/>
      <protection/>
    </xf>
    <xf numFmtId="0" fontId="3" fillId="38" borderId="0" xfId="92" applyFont="1" applyFill="1" applyBorder="1" applyAlignment="1">
      <alignment horizontal="center" vertical="center" wrapText="1"/>
      <protection/>
    </xf>
    <xf numFmtId="0" fontId="3" fillId="38" borderId="0" xfId="0" applyFont="1" applyFill="1" applyBorder="1" applyAlignment="1">
      <alignment horizontal="center"/>
    </xf>
    <xf numFmtId="0" fontId="2" fillId="38" borderId="0" xfId="0" applyFont="1" applyFill="1" applyAlignment="1" quotePrefix="1">
      <alignment horizontal="left" vertical="top" wrapText="1"/>
    </xf>
    <xf numFmtId="0" fontId="3" fillId="38" borderId="0" xfId="0" applyFont="1" applyFill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left" vertical="top" wrapText="1"/>
    </xf>
    <xf numFmtId="3" fontId="81" fillId="0" borderId="0" xfId="0" applyNumberFormat="1" applyFont="1" applyFill="1" applyAlignment="1">
      <alignment horizontal="right" vertical="top" wrapText="1"/>
    </xf>
    <xf numFmtId="0" fontId="81" fillId="0" borderId="0" xfId="0" applyFont="1" applyAlignment="1">
      <alignment vertical="top" wrapText="1"/>
    </xf>
    <xf numFmtId="0" fontId="62" fillId="38" borderId="0" xfId="0" applyFont="1" applyFill="1" applyAlignment="1">
      <alignment horizontal="left" vertical="top" wrapText="1"/>
    </xf>
    <xf numFmtId="0" fontId="62" fillId="38" borderId="0" xfId="0" applyFont="1" applyFill="1" applyAlignment="1">
      <alignment horizontal="left" vertical="center" wrapText="1"/>
    </xf>
    <xf numFmtId="0" fontId="59" fillId="38" borderId="18" xfId="0" applyFont="1" applyFill="1" applyBorder="1" applyAlignment="1">
      <alignment horizontal="center" vertical="center" wrapText="1"/>
    </xf>
    <xf numFmtId="0" fontId="59" fillId="38" borderId="0" xfId="0" applyFont="1" applyFill="1" applyBorder="1" applyAlignment="1">
      <alignment horizontal="center" vertical="center" wrapText="1"/>
    </xf>
    <xf numFmtId="0" fontId="59" fillId="38" borderId="17" xfId="0" applyFont="1" applyFill="1" applyBorder="1" applyAlignment="1">
      <alignment horizontal="center" vertical="center" wrapText="1"/>
    </xf>
    <xf numFmtId="0" fontId="2" fillId="38" borderId="0" xfId="0" applyFont="1" applyFill="1" applyAlignment="1">
      <alignment horizontal="left" wrapText="1"/>
    </xf>
  </cellXfs>
  <cellStyles count="110">
    <cellStyle name="Normal" xfId="0"/>
    <cellStyle name="£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by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ellBACode" xfId="43"/>
    <cellStyle name="CellBAName" xfId="44"/>
    <cellStyle name="CellBAValue" xfId="45"/>
    <cellStyle name="CellMCCode" xfId="46"/>
    <cellStyle name="CellMCName" xfId="47"/>
    <cellStyle name="CellMCValue" xfId="48"/>
    <cellStyle name="CellNationCode" xfId="49"/>
    <cellStyle name="CellNationName" xfId="50"/>
    <cellStyle name="CellNationValue" xfId="51"/>
    <cellStyle name="CellNormal" xfId="52"/>
    <cellStyle name="CellRegionCode" xfId="53"/>
    <cellStyle name="CellRegionName" xfId="54"/>
    <cellStyle name="CellRegionValue" xfId="55"/>
    <cellStyle name="cells" xfId="56"/>
    <cellStyle name="CellUACode" xfId="57"/>
    <cellStyle name="CellUAName" xfId="58"/>
    <cellStyle name="CellUAValue" xfId="59"/>
    <cellStyle name="Check Cell" xfId="60"/>
    <cellStyle name="column field" xfId="61"/>
    <cellStyle name="Comma" xfId="62"/>
    <cellStyle name="Comma [0]" xfId="63"/>
    <cellStyle name="Comma 2" xfId="64"/>
    <cellStyle name="Comma 3" xfId="65"/>
    <cellStyle name="Currency" xfId="66"/>
    <cellStyle name="Currency [0]" xfId="67"/>
    <cellStyle name="Currency 2" xfId="68"/>
    <cellStyle name="Data_Total" xfId="69"/>
    <cellStyle name="Explanatory Text" xfId="70"/>
    <cellStyle name="field" xfId="71"/>
    <cellStyle name="field names" xfId="72"/>
    <cellStyle name="Followed Hyperlink" xfId="73"/>
    <cellStyle name="footer" xfId="74"/>
    <cellStyle name="Good" xfId="75"/>
    <cellStyle name="Gray2" xfId="76"/>
    <cellStyle name="Gray2M" xfId="77"/>
    <cellStyle name="Gray2M1P" xfId="78"/>
    <cellStyle name="heading" xfId="79"/>
    <cellStyle name="Heading 1" xfId="80"/>
    <cellStyle name="Heading 2" xfId="81"/>
    <cellStyle name="Heading 3" xfId="82"/>
    <cellStyle name="Heading 4" xfId="83"/>
    <cellStyle name="Headings" xfId="84"/>
    <cellStyle name="Hyperlink" xfId="85"/>
    <cellStyle name="Hyperlink 2" xfId="86"/>
    <cellStyle name="Hyperlink 3" xfId="87"/>
    <cellStyle name="Input" xfId="88"/>
    <cellStyle name="Integer" xfId="89"/>
    <cellStyle name="Linked Cell" xfId="90"/>
    <cellStyle name="Neutral" xfId="91"/>
    <cellStyle name="Normal 2" xfId="92"/>
    <cellStyle name="Normal 2 2" xfId="93"/>
    <cellStyle name="Normal 3" xfId="94"/>
    <cellStyle name="Normal 4" xfId="95"/>
    <cellStyle name="Normal 5" xfId="96"/>
    <cellStyle name="Normal_Final serviceIBA_table" xfId="97"/>
    <cellStyle name="Note" xfId="98"/>
    <cellStyle name="Num" xfId="99"/>
    <cellStyle name="Num 1D" xfId="100"/>
    <cellStyle name="Num 1D 2" xfId="101"/>
    <cellStyle name="Num 2" xfId="102"/>
    <cellStyle name="Output" xfId="103"/>
    <cellStyle name="P10Diff" xfId="104"/>
    <cellStyle name="P20Diff" xfId="105"/>
    <cellStyle name="Percent" xfId="106"/>
    <cellStyle name="Percent 2" xfId="107"/>
    <cellStyle name="Percent 3" xfId="108"/>
    <cellStyle name="Percent 4" xfId="109"/>
    <cellStyle name="Row_CategoryHeadings" xfId="110"/>
    <cellStyle name="rowfield" xfId="111"/>
    <cellStyle name="Source" xfId="112"/>
    <cellStyle name="Table_Name" xfId="113"/>
    <cellStyle name="Test" xfId="114"/>
    <cellStyle name="Title" xfId="115"/>
    <cellStyle name="Total" xfId="116"/>
    <cellStyle name="Tou_Rev" xfId="117"/>
    <cellStyle name="Toupdate" xfId="118"/>
    <cellStyle name="updated" xfId="119"/>
    <cellStyle name="Warning Text" xfId="120"/>
    <cellStyle name="Warnings" xfId="121"/>
    <cellStyle name="Xs% 250" xfId="122"/>
    <cellStyle name="Xs% -250" xfId="123"/>
  </cellStyles>
  <dxfs count="12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4-15\SAS%20SSA%20run\test%20runs\SasRun1415_09_Provision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2-13\SAS%20SSA%20run\test%20runs\SasRun1213_06_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6-17\Models\Capital_2016-17_Provisio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7-18\Models\Capital_2017-18_Provisio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3-14\Models\GCF_2013-14_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GF\LGF%202%20Revenue\SSA%20calculations\2007-08\Models\Copies\Copy%20of%20NF2_2007-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7-18\Models\Non-Financial_2016-17_Provisional_Yr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GF\LGF%202%20Revenue\SSA%20calculations\2007-08\Models\Copies\Copy%20of%20NF1_2007-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7-18\Models\Pool_Rate_2016-17_Provisio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09-10\models\NF2_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2-13"/>
      <sheetName val="SECTORS 13-14"/>
      <sheetName val="SECTORS"/>
      <sheetName val="SECTORS 14-15(ph)"/>
      <sheetName val="SECTORS Changes"/>
      <sheetName val="Sector %"/>
      <sheetName val="All"/>
      <sheetName val="Data_chks"/>
      <sheetName val="Graph_1"/>
      <sheetName val="Graph_2"/>
      <sheetName val="SECTORS_12-13"/>
      <sheetName val="SECTORS_13-14"/>
      <sheetName val="SECTORS_14-15(ph)"/>
      <sheetName val="SECTORS_Changes"/>
      <sheetName val="Sector_%"/>
      <sheetName val="Data_chks1"/>
      <sheetName val="Graph_11"/>
      <sheetName val="Graph_21"/>
      <sheetName val="SECTORS_12-131"/>
      <sheetName val="SECTORS_13-141"/>
      <sheetName val="SECTORS_14-15(ph)1"/>
      <sheetName val="SECTORS_Changes1"/>
      <sheetName val="Sector_%1"/>
      <sheetName val="Data_chks2"/>
      <sheetName val="Graph_12"/>
      <sheetName val="Graph_22"/>
      <sheetName val="SECTORS_12-132"/>
      <sheetName val="SECTORS_13-142"/>
      <sheetName val="SECTORS_14-15(ph)2"/>
      <sheetName val="SECTORS_Changes2"/>
      <sheetName val="Sector_%2"/>
      <sheetName val="Data_chks3"/>
      <sheetName val="Graph_13"/>
      <sheetName val="Graph_23"/>
      <sheetName val="SECTORS_12-133"/>
      <sheetName val="SECTORS_13-143"/>
      <sheetName val="SECTORS_14-15(ph)3"/>
      <sheetName val="SECTORS_Changes3"/>
      <sheetName val="Sector_%3"/>
      <sheetName val="Data_chks4"/>
      <sheetName val="Graph_14"/>
      <sheetName val="Graph_24"/>
      <sheetName val="SECTORS_12-134"/>
      <sheetName val="SECTORS_13-144"/>
      <sheetName val="SECTORS_14-15(ph)4"/>
      <sheetName val="SECTORS_Changes4"/>
      <sheetName val="Sector_%4"/>
      <sheetName val="Data_chks5"/>
      <sheetName val="Graph_15"/>
      <sheetName val="Graph_25"/>
      <sheetName val="SECTORS_12-135"/>
      <sheetName val="SECTORS_13-145"/>
      <sheetName val="SECTORS_14-15(ph)5"/>
      <sheetName val="SECTORS_Changes5"/>
      <sheetName val="Sector_%5"/>
    </sheetNames>
    <sheetDataSet>
      <sheetData sheetId="2">
        <row r="4">
          <cell r="L4">
            <v>3</v>
          </cell>
          <cell r="M4" t="str">
            <v>Nursery and Primary school teaching and other services </v>
          </cell>
          <cell r="N4" t="str">
            <v>PRIMNURSED </v>
          </cell>
          <cell r="O4">
            <v>1</v>
          </cell>
          <cell r="P4">
            <v>3</v>
          </cell>
          <cell r="Q4">
            <v>1</v>
          </cell>
          <cell r="R4">
            <v>1</v>
          </cell>
          <cell r="S4">
            <v>1</v>
          </cell>
        </row>
        <row r="5">
          <cell r="L5">
            <v>4</v>
          </cell>
          <cell r="M5" t="str">
            <v>Secondary school teaching and other services </v>
          </cell>
          <cell r="N5" t="str">
            <v>SECED </v>
          </cell>
          <cell r="O5">
            <v>1</v>
          </cell>
          <cell r="P5">
            <v>3</v>
          </cell>
          <cell r="Q5">
            <v>1</v>
          </cell>
          <cell r="R5">
            <v>1</v>
          </cell>
          <cell r="S5">
            <v>1</v>
          </cell>
        </row>
        <row r="6">
          <cell r="L6">
            <v>5</v>
          </cell>
          <cell r="M6" t="str">
            <v>Nursery and Primary school transport services </v>
          </cell>
          <cell r="N6" t="str">
            <v>PRIMTRAN </v>
          </cell>
          <cell r="O6">
            <v>2</v>
          </cell>
          <cell r="P6">
            <v>3</v>
          </cell>
          <cell r="Q6">
            <v>1</v>
          </cell>
          <cell r="R6">
            <v>1</v>
          </cell>
          <cell r="S6">
            <v>1</v>
          </cell>
        </row>
        <row r="7">
          <cell r="L7">
            <v>8</v>
          </cell>
          <cell r="M7" t="str">
            <v>Adult and continuing education </v>
          </cell>
          <cell r="N7" t="str">
            <v>ACE </v>
          </cell>
          <cell r="O7">
            <v>4</v>
          </cell>
          <cell r="P7">
            <v>3</v>
          </cell>
          <cell r="Q7">
            <v>1</v>
          </cell>
          <cell r="R7">
            <v>1</v>
          </cell>
          <cell r="S7">
            <v>1</v>
          </cell>
        </row>
        <row r="8">
          <cell r="L8">
            <v>9</v>
          </cell>
          <cell r="M8" t="str">
            <v>Adult and continuing education transport </v>
          </cell>
          <cell r="N8" t="str">
            <v>ACETRAN </v>
          </cell>
          <cell r="O8">
            <v>4</v>
          </cell>
          <cell r="P8">
            <v>3</v>
          </cell>
          <cell r="Q8">
            <v>1</v>
          </cell>
          <cell r="R8">
            <v>1</v>
          </cell>
          <cell r="S8">
            <v>1</v>
          </cell>
        </row>
        <row r="9">
          <cell r="L9">
            <v>10</v>
          </cell>
          <cell r="M9" t="str">
            <v>School meals </v>
          </cell>
          <cell r="N9" t="str">
            <v>MEALS </v>
          </cell>
          <cell r="O9">
            <v>2</v>
          </cell>
          <cell r="P9">
            <v>3</v>
          </cell>
          <cell r="Q9">
            <v>1</v>
          </cell>
          <cell r="R9">
            <v>1</v>
          </cell>
          <cell r="S9">
            <v>1</v>
          </cell>
        </row>
        <row r="10">
          <cell r="L10">
            <v>11</v>
          </cell>
          <cell r="M10" t="str">
            <v>Special education </v>
          </cell>
          <cell r="N10" t="str">
            <v>SPECED </v>
          </cell>
          <cell r="O10">
            <v>1</v>
          </cell>
          <cell r="P10">
            <v>3</v>
          </cell>
          <cell r="Q10">
            <v>1</v>
          </cell>
          <cell r="R10">
            <v>1</v>
          </cell>
          <cell r="S10">
            <v>1</v>
          </cell>
        </row>
        <row r="11">
          <cell r="L11">
            <v>13</v>
          </cell>
          <cell r="M11" t="str">
            <v>Youth services </v>
          </cell>
          <cell r="N11" t="str">
            <v>YOUTH </v>
          </cell>
          <cell r="O11">
            <v>5</v>
          </cell>
          <cell r="P11">
            <v>3</v>
          </cell>
          <cell r="Q11">
            <v>1</v>
          </cell>
          <cell r="R11">
            <v>1</v>
          </cell>
          <cell r="S11">
            <v>1</v>
          </cell>
        </row>
        <row r="12">
          <cell r="L12">
            <v>15</v>
          </cell>
          <cell r="M12" t="str">
            <v>Education administration </v>
          </cell>
          <cell r="N12" t="str">
            <v>EDADMIN </v>
          </cell>
          <cell r="O12">
            <v>5</v>
          </cell>
          <cell r="P12">
            <v>3</v>
          </cell>
          <cell r="Q12">
            <v>0</v>
          </cell>
          <cell r="R12">
            <v>2</v>
          </cell>
          <cell r="S12">
            <v>1</v>
          </cell>
        </row>
        <row r="13">
          <cell r="L13">
            <v>17</v>
          </cell>
          <cell r="M13" t="str">
            <v>Children and young persons </v>
          </cell>
          <cell r="N13" t="str">
            <v>CHILDYP </v>
          </cell>
          <cell r="O13">
            <v>6</v>
          </cell>
          <cell r="P13">
            <v>4</v>
          </cell>
          <cell r="Q13">
            <v>1</v>
          </cell>
          <cell r="R13">
            <v>1</v>
          </cell>
          <cell r="S13">
            <v>1</v>
          </cell>
        </row>
        <row r="14">
          <cell r="L14">
            <v>20</v>
          </cell>
          <cell r="M14" t="str">
            <v>Older adults' residential and domiciliary care </v>
          </cell>
          <cell r="N14" t="str">
            <v>ELDRESDOM </v>
          </cell>
          <cell r="O14">
            <v>6</v>
          </cell>
          <cell r="P14">
            <v>4</v>
          </cell>
          <cell r="Q14">
            <v>1</v>
          </cell>
          <cell r="R14">
            <v>1</v>
          </cell>
          <cell r="S14">
            <v>1</v>
          </cell>
        </row>
        <row r="15">
          <cell r="L15">
            <v>21</v>
          </cell>
          <cell r="M15" t="str">
            <v>Younger adults' personal social services </v>
          </cell>
          <cell r="N15" t="str">
            <v>ADULTPSS </v>
          </cell>
          <cell r="O15">
            <v>6</v>
          </cell>
          <cell r="P15">
            <v>4</v>
          </cell>
          <cell r="Q15">
            <v>1</v>
          </cell>
          <cell r="R15">
            <v>1</v>
          </cell>
          <cell r="S15">
            <v>1</v>
          </cell>
        </row>
        <row r="16">
          <cell r="L16">
            <v>27</v>
          </cell>
          <cell r="M16" t="str">
            <v>PSS administration </v>
          </cell>
          <cell r="N16" t="str">
            <v>PSSADMIN </v>
          </cell>
          <cell r="O16">
            <v>6</v>
          </cell>
          <cell r="P16">
            <v>4</v>
          </cell>
          <cell r="Q16">
            <v>0</v>
          </cell>
          <cell r="R16">
            <v>2</v>
          </cell>
          <cell r="S16">
            <v>1</v>
          </cell>
        </row>
        <row r="17">
          <cell r="L17">
            <v>35</v>
          </cell>
          <cell r="M17" t="str">
            <v>Concessionary fares </v>
          </cell>
          <cell r="N17" t="str">
            <v>CONFARE </v>
          </cell>
          <cell r="O17">
            <v>8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</row>
        <row r="18">
          <cell r="L18">
            <v>36</v>
          </cell>
          <cell r="M18" t="str">
            <v>Street lighting </v>
          </cell>
          <cell r="N18" t="str">
            <v>LIGHT </v>
          </cell>
          <cell r="O18">
            <v>8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</row>
        <row r="19">
          <cell r="L19">
            <v>37</v>
          </cell>
          <cell r="M19" t="str">
            <v>Road maintenance </v>
          </cell>
          <cell r="N19" t="str">
            <v>ROADMAINT </v>
          </cell>
          <cell r="O19">
            <v>8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</row>
        <row r="20">
          <cell r="L20">
            <v>38</v>
          </cell>
          <cell r="M20" t="str">
            <v>Public transport revenue support </v>
          </cell>
          <cell r="N20" t="str">
            <v>PUBTRSUPP </v>
          </cell>
          <cell r="O20">
            <v>8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</row>
        <row r="21">
          <cell r="L21">
            <v>40</v>
          </cell>
          <cell r="M21" t="str">
            <v>Electoral registration </v>
          </cell>
          <cell r="N21" t="str">
            <v>ELECT </v>
          </cell>
          <cell r="O21">
            <v>11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</row>
        <row r="22">
          <cell r="L22">
            <v>42</v>
          </cell>
          <cell r="M22" t="str">
            <v>Fire service </v>
          </cell>
          <cell r="N22" t="str">
            <v>FIRE </v>
          </cell>
          <cell r="O22">
            <v>9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</row>
        <row r="23">
          <cell r="L23">
            <v>44</v>
          </cell>
          <cell r="M23" t="str">
            <v>Road safety education and safe routes </v>
          </cell>
          <cell r="N23" t="str">
            <v>ROADSAFETY </v>
          </cell>
          <cell r="O23">
            <v>8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</row>
        <row r="24">
          <cell r="L24">
            <v>45</v>
          </cell>
          <cell r="M24" t="str">
            <v>Cemeteries and crematoria </v>
          </cell>
          <cell r="N24" t="str">
            <v>CEM </v>
          </cell>
          <cell r="O24">
            <v>11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</row>
        <row r="25">
          <cell r="L25">
            <v>46</v>
          </cell>
          <cell r="M25" t="str">
            <v>Coast protection </v>
          </cell>
          <cell r="N25" t="str">
            <v>COAST </v>
          </cell>
          <cell r="O25">
            <v>11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</row>
        <row r="26">
          <cell r="L26">
            <v>47</v>
          </cell>
          <cell r="M26" t="str">
            <v>Other environmental health and port health </v>
          </cell>
          <cell r="N26" t="str">
            <v>ENVPTHEALTH </v>
          </cell>
          <cell r="O26">
            <v>11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</row>
        <row r="27">
          <cell r="L27">
            <v>48</v>
          </cell>
          <cell r="M27" t="str">
            <v>Planning </v>
          </cell>
          <cell r="N27" t="str">
            <v>PLAN </v>
          </cell>
          <cell r="O27">
            <v>11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</row>
        <row r="28">
          <cell r="L28">
            <v>49</v>
          </cell>
          <cell r="M28" t="str">
            <v>Refuse collection </v>
          </cell>
          <cell r="N28" t="str">
            <v>REFCOLL </v>
          </cell>
          <cell r="O28">
            <v>11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</row>
        <row r="29">
          <cell r="L29">
            <v>51</v>
          </cell>
          <cell r="M29" t="str">
            <v>Cultural services </v>
          </cell>
          <cell r="N29" t="str">
            <v>CULTURE </v>
          </cell>
          <cell r="O29">
            <v>11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</row>
        <row r="30">
          <cell r="L30">
            <v>52</v>
          </cell>
          <cell r="M30" t="str">
            <v>Economic development </v>
          </cell>
          <cell r="N30" t="str">
            <v>EDEV </v>
          </cell>
          <cell r="O30">
            <v>11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</row>
        <row r="31">
          <cell r="L31">
            <v>53</v>
          </cell>
          <cell r="M31" t="str">
            <v>Library services </v>
          </cell>
          <cell r="N31" t="str">
            <v>LIBS </v>
          </cell>
          <cell r="O31">
            <v>11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</row>
        <row r="32">
          <cell r="L32">
            <v>54</v>
          </cell>
          <cell r="M32" t="str">
            <v>Other services </v>
          </cell>
          <cell r="N32" t="str">
            <v>OTHER </v>
          </cell>
          <cell r="O32">
            <v>11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</row>
        <row r="33">
          <cell r="L33">
            <v>55</v>
          </cell>
          <cell r="M33" t="str">
            <v>Recreation </v>
          </cell>
          <cell r="N33" t="str">
            <v>REC </v>
          </cell>
          <cell r="O33">
            <v>11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</row>
        <row r="34">
          <cell r="L34">
            <v>57</v>
          </cell>
          <cell r="M34" t="str">
            <v>General administration </v>
          </cell>
          <cell r="N34" t="str">
            <v>GENADMIN </v>
          </cell>
          <cell r="O34">
            <v>11</v>
          </cell>
          <cell r="P34">
            <v>1</v>
          </cell>
          <cell r="Q34">
            <v>0</v>
          </cell>
          <cell r="R34">
            <v>2</v>
          </cell>
          <cell r="S34">
            <v>1</v>
          </cell>
        </row>
        <row r="35">
          <cell r="L35">
            <v>58</v>
          </cell>
          <cell r="M35" t="str">
            <v>Council tax administration </v>
          </cell>
          <cell r="N35" t="str">
            <v>LOCTAXADMIN </v>
          </cell>
          <cell r="O35">
            <v>11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</row>
        <row r="36">
          <cell r="L36">
            <v>59</v>
          </cell>
          <cell r="M36" t="str">
            <v>Non HRA housing </v>
          </cell>
          <cell r="N36" t="str">
            <v>NHRA </v>
          </cell>
          <cell r="O36">
            <v>11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</row>
        <row r="37">
          <cell r="L37">
            <v>60</v>
          </cell>
          <cell r="M37" t="str">
            <v>Drainage </v>
          </cell>
          <cell r="N37" t="str">
            <v>DRAINAGE </v>
          </cell>
          <cell r="O37">
            <v>11</v>
          </cell>
          <cell r="P37">
            <v>1</v>
          </cell>
          <cell r="Q37">
            <v>0</v>
          </cell>
          <cell r="R37">
            <v>1</v>
          </cell>
          <cell r="S37">
            <v>2</v>
          </cell>
        </row>
        <row r="38">
          <cell r="L38">
            <v>63</v>
          </cell>
          <cell r="M38" t="str">
            <v>National parks </v>
          </cell>
          <cell r="N38" t="str">
            <v>NATPARK </v>
          </cell>
          <cell r="O38">
            <v>11</v>
          </cell>
          <cell r="P38">
            <v>1</v>
          </cell>
          <cell r="Q38">
            <v>0</v>
          </cell>
          <cell r="R38">
            <v>1</v>
          </cell>
          <cell r="S38">
            <v>2</v>
          </cell>
        </row>
        <row r="39">
          <cell r="L39">
            <v>259</v>
          </cell>
          <cell r="M39" t="str">
            <v>Street Cleansing </v>
          </cell>
          <cell r="N39" t="str">
            <v>CLEAN </v>
          </cell>
          <cell r="O39">
            <v>11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</row>
        <row r="40">
          <cell r="L40">
            <v>260</v>
          </cell>
          <cell r="M40" t="str">
            <v>Food safety </v>
          </cell>
          <cell r="N40" t="str">
            <v>FOOD </v>
          </cell>
          <cell r="O40">
            <v>11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</row>
        <row r="41">
          <cell r="L41">
            <v>261</v>
          </cell>
          <cell r="M41" t="str">
            <v>Refuse disposal </v>
          </cell>
          <cell r="N41" t="str">
            <v>REFDISP </v>
          </cell>
          <cell r="O41">
            <v>11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</row>
        <row r="42">
          <cell r="L42">
            <v>262</v>
          </cell>
          <cell r="M42" t="str">
            <v>Consumer protection </v>
          </cell>
          <cell r="N42" t="str">
            <v>CONSPROT </v>
          </cell>
          <cell r="O42">
            <v>11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</row>
        <row r="43">
          <cell r="L43">
            <v>263</v>
          </cell>
          <cell r="M43" t="str">
            <v>Secondary school transport services </v>
          </cell>
          <cell r="N43" t="str">
            <v>SECTRAN </v>
          </cell>
          <cell r="O43">
            <v>2</v>
          </cell>
          <cell r="P43">
            <v>3</v>
          </cell>
          <cell r="Q43">
            <v>1</v>
          </cell>
          <cell r="R43">
            <v>1</v>
          </cell>
          <cell r="S43">
            <v>1</v>
          </cell>
        </row>
        <row r="44">
          <cell r="L44">
            <v>23991</v>
          </cell>
          <cell r="M44" t="str">
            <v>Deprivation Grant </v>
          </cell>
          <cell r="N44" t="str">
            <v>DEPGRANT </v>
          </cell>
          <cell r="O44">
            <v>15</v>
          </cell>
          <cell r="P44">
            <v>1</v>
          </cell>
          <cell r="Q44">
            <v>0</v>
          </cell>
          <cell r="R44">
            <v>1</v>
          </cell>
          <cell r="S44">
            <v>2</v>
          </cell>
        </row>
        <row r="45">
          <cell r="L45">
            <v>24000</v>
          </cell>
          <cell r="M45" t="str">
            <v>School Breakfasts Grant </v>
          </cell>
          <cell r="N45" t="str">
            <v>SCHOOL.BREAK </v>
          </cell>
          <cell r="O45">
            <v>1</v>
          </cell>
          <cell r="P45">
            <v>3</v>
          </cell>
          <cell r="Q45">
            <v>1</v>
          </cell>
          <cell r="R45">
            <v>1</v>
          </cell>
          <cell r="S45">
            <v>2</v>
          </cell>
        </row>
        <row r="46">
          <cell r="L46">
            <v>24001</v>
          </cell>
          <cell r="M46" t="str">
            <v>Blue Badge Scheme Grant </v>
          </cell>
          <cell r="N46" t="str">
            <v>BLUE.BADGE </v>
          </cell>
          <cell r="O46">
            <v>6</v>
          </cell>
          <cell r="P46">
            <v>4</v>
          </cell>
          <cell r="Q46">
            <v>1</v>
          </cell>
          <cell r="R46">
            <v>4</v>
          </cell>
          <cell r="S46">
            <v>2</v>
          </cell>
        </row>
        <row r="47">
          <cell r="L47">
            <v>24002</v>
          </cell>
          <cell r="M47" t="str">
            <v>Appetite for Life Grant </v>
          </cell>
          <cell r="N47" t="str">
            <v>APPETITE </v>
          </cell>
          <cell r="O47">
            <v>1</v>
          </cell>
          <cell r="P47">
            <v>3</v>
          </cell>
          <cell r="Q47">
            <v>1</v>
          </cell>
          <cell r="R47">
            <v>4</v>
          </cell>
          <cell r="S47">
            <v>2</v>
          </cell>
        </row>
        <row r="48">
          <cell r="L48">
            <v>24003</v>
          </cell>
          <cell r="M48" t="str">
            <v>School Counselling Grant </v>
          </cell>
          <cell r="N48" t="str">
            <v>SCHOOL.COUNS </v>
          </cell>
          <cell r="O48">
            <v>1</v>
          </cell>
          <cell r="P48">
            <v>3</v>
          </cell>
          <cell r="Q48">
            <v>1</v>
          </cell>
          <cell r="R48">
            <v>1</v>
          </cell>
          <cell r="S48">
            <v>2</v>
          </cell>
        </row>
        <row r="49">
          <cell r="L49">
            <v>24004</v>
          </cell>
          <cell r="M49" t="str">
            <v>Local Government Borrowing Initiative - Highways Improvement </v>
          </cell>
          <cell r="N49" t="str">
            <v>LGBI.ROADS </v>
          </cell>
          <cell r="O49">
            <v>8</v>
          </cell>
          <cell r="P49">
            <v>1</v>
          </cell>
          <cell r="Q49">
            <v>1</v>
          </cell>
          <cell r="R49">
            <v>1</v>
          </cell>
          <cell r="S49">
            <v>2</v>
          </cell>
        </row>
        <row r="50">
          <cell r="L50">
            <v>24005</v>
          </cell>
          <cell r="M50" t="str">
            <v>Post 16 SEN Mainstream Grant </v>
          </cell>
          <cell r="N50" t="str">
            <v>POST16SEN.MAIN </v>
          </cell>
          <cell r="O50">
            <v>1</v>
          </cell>
          <cell r="P50">
            <v>3</v>
          </cell>
          <cell r="Q50">
            <v>1</v>
          </cell>
          <cell r="R50">
            <v>1</v>
          </cell>
          <cell r="S50">
            <v>2</v>
          </cell>
        </row>
        <row r="51">
          <cell r="L51">
            <v>24006</v>
          </cell>
          <cell r="M51" t="str">
            <v>Learning Disabilities Resettlement Grant </v>
          </cell>
          <cell r="N51" t="str">
            <v>LDRG </v>
          </cell>
          <cell r="O51">
            <v>6</v>
          </cell>
          <cell r="P51">
            <v>4</v>
          </cell>
          <cell r="Q51">
            <v>1</v>
          </cell>
          <cell r="R51">
            <v>1</v>
          </cell>
          <cell r="S51">
            <v>2</v>
          </cell>
        </row>
        <row r="52">
          <cell r="L52">
            <v>24007</v>
          </cell>
          <cell r="M52" t="str">
            <v>Council Tax Reduction Scheme </v>
          </cell>
          <cell r="N52" t="str">
            <v>CTRS </v>
          </cell>
          <cell r="O52">
            <v>11</v>
          </cell>
          <cell r="P52">
            <v>1</v>
          </cell>
          <cell r="Q52">
            <v>1</v>
          </cell>
          <cell r="R52">
            <v>1</v>
          </cell>
          <cell r="S52">
            <v>2</v>
          </cell>
        </row>
        <row r="53">
          <cell r="L53">
            <v>24009</v>
          </cell>
          <cell r="M53" t="str">
            <v>Post 16 SEN Special Schools and Out of County Grant </v>
          </cell>
          <cell r="N53" t="str">
            <v>POST16SEN.SPEC </v>
          </cell>
          <cell r="O53">
            <v>1</v>
          </cell>
          <cell r="P53">
            <v>3</v>
          </cell>
          <cell r="Q53">
            <v>1</v>
          </cell>
          <cell r="R53">
            <v>1</v>
          </cell>
          <cell r="S53">
            <v>2</v>
          </cell>
        </row>
        <row r="54">
          <cell r="L54">
            <v>24010</v>
          </cell>
          <cell r="M54" t="str">
            <v>Council Tax Reduction Scheme Administration Subsidy </v>
          </cell>
          <cell r="N54" t="str">
            <v>CTRS.ADMIN </v>
          </cell>
          <cell r="O54">
            <v>11</v>
          </cell>
          <cell r="P54">
            <v>1</v>
          </cell>
          <cell r="Q54">
            <v>1</v>
          </cell>
          <cell r="R54">
            <v>1</v>
          </cell>
          <cell r="S54">
            <v>2</v>
          </cell>
        </row>
        <row r="55">
          <cell r="L55">
            <v>24011</v>
          </cell>
          <cell r="M55" t="str">
            <v>First Steps Improvement Package - Additional Funding </v>
          </cell>
          <cell r="N55" t="str">
            <v>FIRSTSTEPS.ADD </v>
          </cell>
          <cell r="O55">
            <v>6</v>
          </cell>
          <cell r="P55">
            <v>4</v>
          </cell>
          <cell r="Q55">
            <v>1</v>
          </cell>
          <cell r="R55">
            <v>1</v>
          </cell>
          <cell r="S55">
            <v>2</v>
          </cell>
        </row>
        <row r="56">
          <cell r="L56">
            <v>24012</v>
          </cell>
          <cell r="M56" t="str">
            <v>Education Regional Working Transfer Out </v>
          </cell>
          <cell r="N56" t="str">
            <v>ED.TRANS.OUT </v>
          </cell>
          <cell r="O56">
            <v>1</v>
          </cell>
          <cell r="P56">
            <v>3</v>
          </cell>
          <cell r="Q56">
            <v>1</v>
          </cell>
          <cell r="R56">
            <v>4</v>
          </cell>
          <cell r="S56">
            <v>2</v>
          </cell>
        </row>
        <row r="57">
          <cell r="L57">
            <v>24013</v>
          </cell>
          <cell r="M57" t="str">
            <v>Private Finance Initiative </v>
          </cell>
          <cell r="N57" t="str">
            <v>PFI </v>
          </cell>
          <cell r="O57">
            <v>11</v>
          </cell>
          <cell r="P57">
            <v>1</v>
          </cell>
          <cell r="Q57">
            <v>1</v>
          </cell>
          <cell r="R57">
            <v>1</v>
          </cell>
          <cell r="S57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Data chks"/>
      <sheetName val="controltotalchk"/>
      <sheetName val="Data"/>
      <sheetName val="Graph 1"/>
      <sheetName val="Graph 2"/>
      <sheetName val="SECTORS 08-09"/>
      <sheetName val="SECTORS 09-10"/>
      <sheetName val="SECTORS 10-11 DFG"/>
      <sheetName val="SECTORS 10-11"/>
      <sheetName val="SECTORS 11-12"/>
      <sheetName val="SECTORS 12-13prov"/>
      <sheetName val="SECTORS 12-13ind"/>
      <sheetName val="SECTORS"/>
      <sheetName val="SECTORS 12-13(ph)"/>
      <sheetName val="SECTORS Changes"/>
      <sheetName val="SECTORS Changes with prov"/>
      <sheetName val="All"/>
      <sheetName val="All provisional"/>
      <sheetName val="Sector %"/>
      <sheetName val="Data_chks"/>
      <sheetName val="Graph_1"/>
      <sheetName val="Graph_2"/>
      <sheetName val="SECTORS_08-09"/>
      <sheetName val="SECTORS_09-10"/>
      <sheetName val="SECTORS_10-11_DFG"/>
      <sheetName val="SECTORS_10-11"/>
      <sheetName val="SECTORS_11-12"/>
      <sheetName val="SECTORS_12-13prov"/>
      <sheetName val="SECTORS_12-13ind"/>
      <sheetName val="SECTORS_12-13(ph)"/>
      <sheetName val="SECTORS_Changes"/>
      <sheetName val="SECTORS_Changes_with_prov"/>
      <sheetName val="All_provisional"/>
      <sheetName val="Sector_%"/>
      <sheetName val="Data_chks1"/>
      <sheetName val="Graph_11"/>
      <sheetName val="Graph_21"/>
      <sheetName val="SECTORS_08-091"/>
      <sheetName val="SECTORS_09-101"/>
      <sheetName val="SECTORS_10-11_DFG1"/>
      <sheetName val="SECTORS_10-111"/>
      <sheetName val="SECTORS_11-121"/>
      <sheetName val="SECTORS_12-13prov1"/>
      <sheetName val="SECTORS_12-13ind1"/>
      <sheetName val="SECTORS_12-13(ph)1"/>
      <sheetName val="SECTORS_Changes1"/>
      <sheetName val="SECTORS_Changes_with_prov1"/>
      <sheetName val="All_provisional1"/>
      <sheetName val="Sector_%1"/>
      <sheetName val="Data_chks2"/>
      <sheetName val="Graph_12"/>
      <sheetName val="Graph_22"/>
      <sheetName val="SECTORS_08-092"/>
      <sheetName val="SECTORS_09-102"/>
      <sheetName val="SECTORS_10-11_DFG2"/>
      <sheetName val="SECTORS_10-112"/>
      <sheetName val="SECTORS_11-122"/>
      <sheetName val="SECTORS_12-13prov2"/>
      <sheetName val="SECTORS_12-13ind2"/>
      <sheetName val="SECTORS_12-13(ph)2"/>
      <sheetName val="SECTORS_Changes2"/>
      <sheetName val="SECTORS_Changes_with_prov2"/>
      <sheetName val="All_provisional2"/>
      <sheetName val="Sector_%2"/>
      <sheetName val="Data_chks3"/>
      <sheetName val="Graph_13"/>
      <sheetName val="Graph_23"/>
      <sheetName val="SECTORS_08-093"/>
      <sheetName val="SECTORS_09-103"/>
      <sheetName val="SECTORS_10-11_DFG3"/>
      <sheetName val="SECTORS_10-113"/>
      <sheetName val="SECTORS_11-123"/>
      <sheetName val="SECTORS_12-13prov3"/>
      <sheetName val="SECTORS_12-13ind3"/>
      <sheetName val="SECTORS_12-13(ph)3"/>
      <sheetName val="SECTORS_Changes3"/>
      <sheetName val="SECTORS_Changes_with_prov3"/>
      <sheetName val="All_provisional3"/>
      <sheetName val="Sector_%3"/>
      <sheetName val="Data_chks4"/>
      <sheetName val="Graph_14"/>
      <sheetName val="Graph_24"/>
      <sheetName val="SECTORS_08-094"/>
      <sheetName val="SECTORS_09-104"/>
      <sheetName val="SECTORS_10-11_DFG4"/>
      <sheetName val="SECTORS_10-114"/>
      <sheetName val="SECTORS_11-124"/>
      <sheetName val="SECTORS_12-13prov4"/>
      <sheetName val="SECTORS_12-13ind4"/>
      <sheetName val="SECTORS_12-13(ph)4"/>
      <sheetName val="SECTORS_Changes4"/>
      <sheetName val="SECTORS_Changes_with_prov4"/>
      <sheetName val="All_provisional4"/>
      <sheetName val="Sector_%4"/>
    </sheetNames>
    <sheetDataSet>
      <sheetData sheetId="3">
        <row r="4">
          <cell r="E4" t="str">
            <v>UA512SERVICE3</v>
          </cell>
          <cell r="F4" t="str">
            <v>UA512SECTOR1</v>
          </cell>
          <cell r="G4">
            <v>512</v>
          </cell>
          <cell r="H4">
            <v>3</v>
          </cell>
          <cell r="I4">
            <v>22758089.6467967</v>
          </cell>
        </row>
        <row r="5">
          <cell r="E5" t="str">
            <v>UA514SERVICE3</v>
          </cell>
          <cell r="F5" t="str">
            <v>UA514SECTOR1</v>
          </cell>
          <cell r="G5">
            <v>514</v>
          </cell>
          <cell r="H5">
            <v>3</v>
          </cell>
          <cell r="I5">
            <v>39368328.1545354</v>
          </cell>
        </row>
        <row r="6">
          <cell r="E6" t="str">
            <v>UA516SERVICE3</v>
          </cell>
          <cell r="F6" t="str">
            <v>UA516SECTOR1</v>
          </cell>
          <cell r="G6">
            <v>516</v>
          </cell>
          <cell r="H6">
            <v>3</v>
          </cell>
          <cell r="I6">
            <v>32633542.1482884</v>
          </cell>
        </row>
        <row r="7">
          <cell r="E7" t="str">
            <v>UA518SERVICE3</v>
          </cell>
          <cell r="F7" t="str">
            <v>UA518SECTOR1</v>
          </cell>
          <cell r="G7">
            <v>518</v>
          </cell>
          <cell r="H7">
            <v>3</v>
          </cell>
          <cell r="I7">
            <v>30681886.3572505</v>
          </cell>
        </row>
        <row r="8">
          <cell r="E8" t="str">
            <v>UA520SERVICE3</v>
          </cell>
          <cell r="F8" t="str">
            <v>UA520SECTOR1</v>
          </cell>
          <cell r="G8">
            <v>520</v>
          </cell>
          <cell r="H8">
            <v>3</v>
          </cell>
          <cell r="I8">
            <v>48630993.6723442</v>
          </cell>
        </row>
        <row r="9">
          <cell r="E9" t="str">
            <v>UA522SERVICE3</v>
          </cell>
          <cell r="F9" t="str">
            <v>UA522SECTOR1</v>
          </cell>
          <cell r="G9">
            <v>522</v>
          </cell>
          <cell r="H9">
            <v>3</v>
          </cell>
          <cell r="I9">
            <v>42662648.4167231</v>
          </cell>
        </row>
        <row r="10">
          <cell r="E10" t="str">
            <v>UA524SERVICE3</v>
          </cell>
          <cell r="F10" t="str">
            <v>UA524SECTOR1</v>
          </cell>
          <cell r="G10">
            <v>524</v>
          </cell>
          <cell r="H10">
            <v>3</v>
          </cell>
          <cell r="I10">
            <v>41952335.1686968</v>
          </cell>
        </row>
        <row r="11">
          <cell r="E11" t="str">
            <v>UA526SERVICE3</v>
          </cell>
          <cell r="F11" t="str">
            <v>UA526SECTOR1</v>
          </cell>
          <cell r="G11">
            <v>526</v>
          </cell>
          <cell r="H11">
            <v>3</v>
          </cell>
          <cell r="I11">
            <v>22501618.7167182</v>
          </cell>
        </row>
        <row r="12">
          <cell r="E12" t="str">
            <v>UA528SERVICE3</v>
          </cell>
          <cell r="F12" t="str">
            <v>UA528SECTOR1</v>
          </cell>
          <cell r="G12">
            <v>528</v>
          </cell>
          <cell r="H12">
            <v>3</v>
          </cell>
          <cell r="I12">
            <v>40096941.767549</v>
          </cell>
        </row>
        <row r="13">
          <cell r="E13" t="str">
            <v>UA530SERVICE3</v>
          </cell>
          <cell r="F13" t="str">
            <v>UA530SECTOR1</v>
          </cell>
          <cell r="G13">
            <v>530</v>
          </cell>
          <cell r="H13">
            <v>3</v>
          </cell>
          <cell r="I13">
            <v>59768816.8407591</v>
          </cell>
        </row>
        <row r="14">
          <cell r="E14" t="str">
            <v>UA532SERVICE3</v>
          </cell>
          <cell r="F14" t="str">
            <v>UA532SECTOR1</v>
          </cell>
          <cell r="G14">
            <v>532</v>
          </cell>
          <cell r="H14">
            <v>3</v>
          </cell>
          <cell r="I14">
            <v>70717420.3121753</v>
          </cell>
        </row>
        <row r="15">
          <cell r="E15" t="str">
            <v>UA534SERVICE3</v>
          </cell>
          <cell r="F15" t="str">
            <v>UA534SECTOR1</v>
          </cell>
          <cell r="G15">
            <v>534</v>
          </cell>
          <cell r="H15">
            <v>3</v>
          </cell>
          <cell r="I15">
            <v>43765235.354824</v>
          </cell>
        </row>
        <row r="16">
          <cell r="E16" t="str">
            <v>UA536SERVICE3</v>
          </cell>
          <cell r="F16" t="str">
            <v>UA536SECTOR1</v>
          </cell>
          <cell r="G16">
            <v>536</v>
          </cell>
          <cell r="H16">
            <v>3</v>
          </cell>
          <cell r="I16">
            <v>43973227.986579</v>
          </cell>
        </row>
        <row r="17">
          <cell r="E17" t="str">
            <v>UA538SERVICE3</v>
          </cell>
          <cell r="F17" t="str">
            <v>UA538SECTOR1</v>
          </cell>
          <cell r="G17">
            <v>538</v>
          </cell>
          <cell r="H17">
            <v>3</v>
          </cell>
          <cell r="I17">
            <v>40364809.5871097</v>
          </cell>
        </row>
        <row r="18">
          <cell r="E18" t="str">
            <v>UA540SERVICE3</v>
          </cell>
          <cell r="F18" t="str">
            <v>UA540SECTOR1</v>
          </cell>
          <cell r="G18">
            <v>540</v>
          </cell>
          <cell r="H18">
            <v>3</v>
          </cell>
          <cell r="I18">
            <v>79003544.4757107</v>
          </cell>
        </row>
        <row r="19">
          <cell r="E19" t="str">
            <v>UA542SERVICE3</v>
          </cell>
          <cell r="F19" t="str">
            <v>UA542SECTOR1</v>
          </cell>
          <cell r="G19">
            <v>542</v>
          </cell>
          <cell r="H19">
            <v>3</v>
          </cell>
          <cell r="I19">
            <v>19024866.5323024</v>
          </cell>
        </row>
        <row r="20">
          <cell r="E20" t="str">
            <v>UA544SERVICE3</v>
          </cell>
          <cell r="F20" t="str">
            <v>UA544SECTOR1</v>
          </cell>
          <cell r="G20">
            <v>544</v>
          </cell>
          <cell r="H20">
            <v>3</v>
          </cell>
          <cell r="I20">
            <v>59815859.9473829</v>
          </cell>
        </row>
        <row r="21">
          <cell r="E21" t="str">
            <v>UA545SERVICE3</v>
          </cell>
          <cell r="F21" t="str">
            <v>UA545SECTOR1</v>
          </cell>
          <cell r="G21">
            <v>545</v>
          </cell>
          <cell r="H21">
            <v>3</v>
          </cell>
          <cell r="I21">
            <v>22058174.0158507</v>
          </cell>
        </row>
        <row r="22">
          <cell r="E22" t="str">
            <v>UA546SERVICE3</v>
          </cell>
          <cell r="F22" t="str">
            <v>UA546SECTOR1</v>
          </cell>
          <cell r="G22">
            <v>546</v>
          </cell>
          <cell r="H22">
            <v>3</v>
          </cell>
          <cell r="I22">
            <v>28406096.5467342</v>
          </cell>
        </row>
        <row r="23">
          <cell r="E23" t="str">
            <v>UA548SERVICE3</v>
          </cell>
          <cell r="F23" t="str">
            <v>UA548SECTOR1</v>
          </cell>
          <cell r="G23">
            <v>548</v>
          </cell>
          <cell r="H23">
            <v>3</v>
          </cell>
          <cell r="I23">
            <v>26450257.8870755</v>
          </cell>
        </row>
        <row r="24">
          <cell r="E24" t="str">
            <v>UA550SERVICE3</v>
          </cell>
          <cell r="F24" t="str">
            <v>UA550SECTOR1</v>
          </cell>
          <cell r="G24">
            <v>550</v>
          </cell>
          <cell r="H24">
            <v>3</v>
          </cell>
          <cell r="I24">
            <v>46746157.3132502</v>
          </cell>
        </row>
        <row r="25">
          <cell r="E25" t="str">
            <v>UA552SERVICE3</v>
          </cell>
          <cell r="F25" t="str">
            <v>UA552SECTOR1</v>
          </cell>
          <cell r="G25">
            <v>552</v>
          </cell>
          <cell r="H25">
            <v>3</v>
          </cell>
          <cell r="I25">
            <v>98803162.357889</v>
          </cell>
        </row>
        <row r="26">
          <cell r="E26" t="str">
            <v>UA512SERVICE4</v>
          </cell>
          <cell r="F26" t="str">
            <v>UA512SECTOR1</v>
          </cell>
          <cell r="G26">
            <v>512</v>
          </cell>
          <cell r="H26">
            <v>4</v>
          </cell>
          <cell r="I26">
            <v>17354514.528291</v>
          </cell>
        </row>
        <row r="27">
          <cell r="E27" t="str">
            <v>UA514SERVICE4</v>
          </cell>
          <cell r="F27" t="str">
            <v>UA514SECTOR1</v>
          </cell>
          <cell r="G27">
            <v>514</v>
          </cell>
          <cell r="H27">
            <v>4</v>
          </cell>
          <cell r="I27">
            <v>32376806.3841294</v>
          </cell>
        </row>
        <row r="28">
          <cell r="E28" t="str">
            <v>UA516SERVICE4</v>
          </cell>
          <cell r="F28" t="str">
            <v>UA516SECTOR1</v>
          </cell>
          <cell r="G28">
            <v>516</v>
          </cell>
          <cell r="H28">
            <v>4</v>
          </cell>
          <cell r="I28">
            <v>28983918.9308562</v>
          </cell>
        </row>
        <row r="29">
          <cell r="E29" t="str">
            <v>UA518SERVICE4</v>
          </cell>
          <cell r="F29" t="str">
            <v>UA518SECTOR1</v>
          </cell>
          <cell r="G29">
            <v>518</v>
          </cell>
          <cell r="H29">
            <v>4</v>
          </cell>
          <cell r="I29">
            <v>29742773.0598233</v>
          </cell>
        </row>
        <row r="30">
          <cell r="E30" t="str">
            <v>UA520SERVICE4</v>
          </cell>
          <cell r="F30" t="str">
            <v>UA520SECTOR1</v>
          </cell>
          <cell r="G30">
            <v>520</v>
          </cell>
          <cell r="H30">
            <v>4</v>
          </cell>
          <cell r="I30">
            <v>40436269.7392056</v>
          </cell>
        </row>
        <row r="31">
          <cell r="E31" t="str">
            <v>UA522SERVICE4</v>
          </cell>
          <cell r="F31" t="str">
            <v>UA522SECTOR1</v>
          </cell>
          <cell r="G31">
            <v>522</v>
          </cell>
          <cell r="H31">
            <v>4</v>
          </cell>
          <cell r="I31">
            <v>30255953.643444</v>
          </cell>
        </row>
        <row r="32">
          <cell r="E32" t="str">
            <v>UA524SERVICE4</v>
          </cell>
          <cell r="F32" t="str">
            <v>UA524SECTOR1</v>
          </cell>
          <cell r="G32">
            <v>524</v>
          </cell>
          <cell r="H32">
            <v>4</v>
          </cell>
          <cell r="I32">
            <v>34902107.2021753</v>
          </cell>
        </row>
        <row r="33">
          <cell r="E33" t="str">
            <v>UA526SERVICE4</v>
          </cell>
          <cell r="F33" t="str">
            <v>UA526SECTOR1</v>
          </cell>
          <cell r="G33">
            <v>526</v>
          </cell>
          <cell r="H33">
            <v>4</v>
          </cell>
          <cell r="I33">
            <v>17928546.5072279</v>
          </cell>
        </row>
        <row r="34">
          <cell r="E34" t="str">
            <v>UA528SERVICE4</v>
          </cell>
          <cell r="F34" t="str">
            <v>UA528SECTOR1</v>
          </cell>
          <cell r="G34">
            <v>528</v>
          </cell>
          <cell r="H34">
            <v>4</v>
          </cell>
          <cell r="I34">
            <v>32480991.8657671</v>
          </cell>
        </row>
        <row r="35">
          <cell r="E35" t="str">
            <v>UA530SERVICE4</v>
          </cell>
          <cell r="F35" t="str">
            <v>UA530SECTOR1</v>
          </cell>
          <cell r="G35">
            <v>530</v>
          </cell>
          <cell r="H35">
            <v>4</v>
          </cell>
          <cell r="I35">
            <v>49931111.5477942</v>
          </cell>
        </row>
        <row r="36">
          <cell r="E36" t="str">
            <v>UA532SERVICE4</v>
          </cell>
          <cell r="F36" t="str">
            <v>UA532SECTOR1</v>
          </cell>
          <cell r="G36">
            <v>532</v>
          </cell>
          <cell r="H36">
            <v>4</v>
          </cell>
          <cell r="I36">
            <v>59941162.0487061</v>
          </cell>
        </row>
        <row r="37">
          <cell r="E37" t="str">
            <v>UA534SERVICE4</v>
          </cell>
          <cell r="F37" t="str">
            <v>UA534SECTOR1</v>
          </cell>
          <cell r="G37">
            <v>534</v>
          </cell>
          <cell r="H37">
            <v>4</v>
          </cell>
          <cell r="I37">
            <v>39287376.0715929</v>
          </cell>
        </row>
        <row r="38">
          <cell r="E38" t="str">
            <v>UA536SERVICE4</v>
          </cell>
          <cell r="F38" t="str">
            <v>UA536SECTOR1</v>
          </cell>
          <cell r="G38">
            <v>536</v>
          </cell>
          <cell r="H38">
            <v>4</v>
          </cell>
          <cell r="I38">
            <v>37749937.028456</v>
          </cell>
        </row>
        <row r="39">
          <cell r="E39" t="str">
            <v>UA538SERVICE4</v>
          </cell>
          <cell r="F39" t="str">
            <v>UA538SECTOR1</v>
          </cell>
          <cell r="G39">
            <v>538</v>
          </cell>
          <cell r="H39">
            <v>4</v>
          </cell>
          <cell r="I39">
            <v>36467953.1999774</v>
          </cell>
        </row>
        <row r="40">
          <cell r="E40" t="str">
            <v>UA540SERVICE4</v>
          </cell>
          <cell r="F40" t="str">
            <v>UA540SECTOR1</v>
          </cell>
          <cell r="G40">
            <v>540</v>
          </cell>
          <cell r="H40">
            <v>4</v>
          </cell>
          <cell r="I40">
            <v>68432268.4075002</v>
          </cell>
        </row>
        <row r="41">
          <cell r="E41" t="str">
            <v>UA542SERVICE4</v>
          </cell>
          <cell r="F41" t="str">
            <v>UA542SECTOR1</v>
          </cell>
          <cell r="G41">
            <v>542</v>
          </cell>
          <cell r="H41">
            <v>4</v>
          </cell>
          <cell r="I41">
            <v>15755581.3294846</v>
          </cell>
        </row>
        <row r="42">
          <cell r="E42" t="str">
            <v>UA544SERVICE4</v>
          </cell>
          <cell r="F42" t="str">
            <v>UA544SECTOR1</v>
          </cell>
          <cell r="G42">
            <v>544</v>
          </cell>
          <cell r="H42">
            <v>4</v>
          </cell>
          <cell r="I42">
            <v>53101551.3976801</v>
          </cell>
        </row>
        <row r="43">
          <cell r="E43" t="str">
            <v>UA545SERVICE4</v>
          </cell>
          <cell r="F43" t="str">
            <v>UA545SECTOR1</v>
          </cell>
          <cell r="G43">
            <v>545</v>
          </cell>
          <cell r="H43">
            <v>4</v>
          </cell>
          <cell r="I43">
            <v>18472387.174832</v>
          </cell>
        </row>
        <row r="44">
          <cell r="E44" t="str">
            <v>UA546SERVICE4</v>
          </cell>
          <cell r="F44" t="str">
            <v>UA546SECTOR1</v>
          </cell>
          <cell r="G44">
            <v>546</v>
          </cell>
          <cell r="H44">
            <v>4</v>
          </cell>
          <cell r="I44">
            <v>30103229.0323168</v>
          </cell>
        </row>
        <row r="45">
          <cell r="E45" t="str">
            <v>UA548SERVICE4</v>
          </cell>
          <cell r="F45" t="str">
            <v>UA548SECTOR1</v>
          </cell>
          <cell r="G45">
            <v>548</v>
          </cell>
          <cell r="H45">
            <v>4</v>
          </cell>
          <cell r="I45">
            <v>19573647.1570775</v>
          </cell>
        </row>
        <row r="46">
          <cell r="E46" t="str">
            <v>UA550SERVICE4</v>
          </cell>
          <cell r="F46" t="str">
            <v>UA550SECTOR1</v>
          </cell>
          <cell r="G46">
            <v>550</v>
          </cell>
          <cell r="H46">
            <v>4</v>
          </cell>
          <cell r="I46">
            <v>39878736.329398</v>
          </cell>
        </row>
        <row r="47">
          <cell r="E47" t="str">
            <v>UA552SERVICE4</v>
          </cell>
          <cell r="F47" t="str">
            <v>UA552SECTOR1</v>
          </cell>
          <cell r="G47">
            <v>552</v>
          </cell>
          <cell r="H47">
            <v>4</v>
          </cell>
          <cell r="I47">
            <v>80976573.5032468</v>
          </cell>
        </row>
        <row r="48">
          <cell r="E48" t="str">
            <v>UA512SERVICE5</v>
          </cell>
          <cell r="F48" t="str">
            <v>UA512SECTOR2</v>
          </cell>
          <cell r="G48">
            <v>512</v>
          </cell>
          <cell r="H48">
            <v>5</v>
          </cell>
          <cell r="I48">
            <v>712089.592827425</v>
          </cell>
        </row>
        <row r="49">
          <cell r="E49" t="str">
            <v>UA514SERVICE5</v>
          </cell>
          <cell r="F49" t="str">
            <v>UA514SECTOR2</v>
          </cell>
          <cell r="G49">
            <v>514</v>
          </cell>
          <cell r="H49">
            <v>5</v>
          </cell>
          <cell r="I49">
            <v>1329456.24619673</v>
          </cell>
        </row>
        <row r="50">
          <cell r="E50" t="str">
            <v>UA516SERVICE5</v>
          </cell>
          <cell r="F50" t="str">
            <v>UA516SECTOR2</v>
          </cell>
          <cell r="G50">
            <v>516</v>
          </cell>
          <cell r="H50">
            <v>5</v>
          </cell>
          <cell r="I50">
            <v>1062842.89561248</v>
          </cell>
        </row>
        <row r="51">
          <cell r="E51" t="str">
            <v>UA518SERVICE5</v>
          </cell>
          <cell r="F51" t="str">
            <v>UA518SECTOR2</v>
          </cell>
          <cell r="G51">
            <v>518</v>
          </cell>
          <cell r="H51">
            <v>5</v>
          </cell>
          <cell r="I51">
            <v>936999.751562756</v>
          </cell>
        </row>
        <row r="52">
          <cell r="E52" t="str">
            <v>UA520SERVICE5</v>
          </cell>
          <cell r="F52" t="str">
            <v>UA520SECTOR2</v>
          </cell>
          <cell r="G52">
            <v>520</v>
          </cell>
          <cell r="H52">
            <v>5</v>
          </cell>
          <cell r="I52">
            <v>934711.654296896</v>
          </cell>
        </row>
        <row r="53">
          <cell r="E53" t="str">
            <v>UA522SERVICE5</v>
          </cell>
          <cell r="F53" t="str">
            <v>UA522SECTOR2</v>
          </cell>
          <cell r="G53">
            <v>522</v>
          </cell>
          <cell r="H53">
            <v>5</v>
          </cell>
          <cell r="I53">
            <v>967824.011608155</v>
          </cell>
        </row>
        <row r="54">
          <cell r="E54" t="str">
            <v>UA524SERVICE5</v>
          </cell>
          <cell r="F54" t="str">
            <v>UA524SECTOR2</v>
          </cell>
          <cell r="G54">
            <v>524</v>
          </cell>
          <cell r="H54">
            <v>5</v>
          </cell>
          <cell r="I54">
            <v>2056457.37957005</v>
          </cell>
        </row>
        <row r="55">
          <cell r="E55" t="str">
            <v>UA526SERVICE5</v>
          </cell>
          <cell r="F55" t="str">
            <v>UA526SECTOR2</v>
          </cell>
          <cell r="G55">
            <v>526</v>
          </cell>
          <cell r="H55">
            <v>5</v>
          </cell>
          <cell r="I55">
            <v>1211004.87278569</v>
          </cell>
        </row>
        <row r="56">
          <cell r="E56" t="str">
            <v>UA528SERVICE5</v>
          </cell>
          <cell r="F56" t="str">
            <v>UA528SECTOR2</v>
          </cell>
          <cell r="G56">
            <v>528</v>
          </cell>
          <cell r="H56">
            <v>5</v>
          </cell>
          <cell r="I56">
            <v>1156697.304724</v>
          </cell>
        </row>
        <row r="57">
          <cell r="E57" t="str">
            <v>UA530SERVICE5</v>
          </cell>
          <cell r="F57" t="str">
            <v>UA530SECTOR2</v>
          </cell>
          <cell r="G57">
            <v>530</v>
          </cell>
          <cell r="H57">
            <v>5</v>
          </cell>
          <cell r="I57">
            <v>1469488.45773706</v>
          </cell>
        </row>
        <row r="58">
          <cell r="E58" t="str">
            <v>UA532SERVICE5</v>
          </cell>
          <cell r="F58" t="str">
            <v>UA532SECTOR2</v>
          </cell>
          <cell r="G58">
            <v>532</v>
          </cell>
          <cell r="H58">
            <v>5</v>
          </cell>
          <cell r="I58">
            <v>1290068.17283246</v>
          </cell>
        </row>
        <row r="59">
          <cell r="E59" t="str">
            <v>UA534SERVICE5</v>
          </cell>
          <cell r="F59" t="str">
            <v>UA534SECTOR2</v>
          </cell>
          <cell r="G59">
            <v>534</v>
          </cell>
          <cell r="H59">
            <v>5</v>
          </cell>
          <cell r="I59">
            <v>899856.511463536</v>
          </cell>
        </row>
        <row r="60">
          <cell r="E60" t="str">
            <v>UA536SERVICE5</v>
          </cell>
          <cell r="F60" t="str">
            <v>UA536SECTOR2</v>
          </cell>
          <cell r="G60">
            <v>536</v>
          </cell>
          <cell r="H60">
            <v>5</v>
          </cell>
          <cell r="I60">
            <v>866902.424358579</v>
          </cell>
        </row>
        <row r="61">
          <cell r="E61" t="str">
            <v>UA538SERVICE5</v>
          </cell>
          <cell r="F61" t="str">
            <v>UA538SECTOR2</v>
          </cell>
          <cell r="G61">
            <v>538</v>
          </cell>
          <cell r="H61">
            <v>5</v>
          </cell>
          <cell r="I61">
            <v>846394.279600515</v>
          </cell>
        </row>
        <row r="62">
          <cell r="E62" t="str">
            <v>UA540SERVICE5</v>
          </cell>
          <cell r="F62" t="str">
            <v>UA540SECTOR2</v>
          </cell>
          <cell r="G62">
            <v>540</v>
          </cell>
          <cell r="H62">
            <v>5</v>
          </cell>
          <cell r="I62">
            <v>1367690.84792432</v>
          </cell>
        </row>
        <row r="63">
          <cell r="E63" t="str">
            <v>UA542SERVICE5</v>
          </cell>
          <cell r="F63" t="str">
            <v>UA542SECTOR2</v>
          </cell>
          <cell r="G63">
            <v>542</v>
          </cell>
          <cell r="H63">
            <v>5</v>
          </cell>
          <cell r="I63">
            <v>451247.952345323</v>
          </cell>
        </row>
        <row r="64">
          <cell r="E64" t="str">
            <v>UA544SERVICE5</v>
          </cell>
          <cell r="F64" t="str">
            <v>UA544SECTOR2</v>
          </cell>
          <cell r="G64">
            <v>544</v>
          </cell>
          <cell r="H64">
            <v>5</v>
          </cell>
          <cell r="I64">
            <v>1055449.4061403</v>
          </cell>
        </row>
        <row r="65">
          <cell r="E65" t="str">
            <v>UA545SERVICE5</v>
          </cell>
          <cell r="F65" t="str">
            <v>UA545SECTOR2</v>
          </cell>
          <cell r="G65">
            <v>545</v>
          </cell>
          <cell r="H65">
            <v>5</v>
          </cell>
          <cell r="I65">
            <v>446866.30261794</v>
          </cell>
        </row>
        <row r="66">
          <cell r="E66" t="str">
            <v>UA546SERVICE5</v>
          </cell>
          <cell r="F66" t="str">
            <v>UA546SECTOR2</v>
          </cell>
          <cell r="G66">
            <v>546</v>
          </cell>
          <cell r="H66">
            <v>5</v>
          </cell>
          <cell r="I66">
            <v>578237.512344853</v>
          </cell>
        </row>
        <row r="67">
          <cell r="E67" t="str">
            <v>UA548SERVICE5</v>
          </cell>
          <cell r="F67" t="str">
            <v>UA548SECTOR2</v>
          </cell>
          <cell r="G67">
            <v>548</v>
          </cell>
          <cell r="H67">
            <v>5</v>
          </cell>
          <cell r="I67">
            <v>892108.001057452</v>
          </cell>
        </row>
        <row r="68">
          <cell r="E68" t="str">
            <v>UA550SERVICE5</v>
          </cell>
          <cell r="F68" t="str">
            <v>UA550SECTOR2</v>
          </cell>
          <cell r="G68">
            <v>550</v>
          </cell>
          <cell r="H68">
            <v>5</v>
          </cell>
          <cell r="I68">
            <v>905047.077628212</v>
          </cell>
        </row>
        <row r="69">
          <cell r="E69" t="str">
            <v>UA552SERVICE5</v>
          </cell>
          <cell r="F69" t="str">
            <v>UA552SECTOR2</v>
          </cell>
          <cell r="G69">
            <v>552</v>
          </cell>
          <cell r="H69">
            <v>5</v>
          </cell>
          <cell r="I69">
            <v>1792261.94327233</v>
          </cell>
        </row>
        <row r="70">
          <cell r="E70" t="str">
            <v>UA512SERVICE8</v>
          </cell>
          <cell r="F70" t="str">
            <v>UA512SECTOR4</v>
          </cell>
          <cell r="G70">
            <v>512</v>
          </cell>
          <cell r="H70">
            <v>8</v>
          </cell>
          <cell r="I70">
            <v>286978.803533451</v>
          </cell>
        </row>
        <row r="71">
          <cell r="E71" t="str">
            <v>UA514SERVICE8</v>
          </cell>
          <cell r="F71" t="str">
            <v>UA514SECTOR4</v>
          </cell>
          <cell r="G71">
            <v>514</v>
          </cell>
          <cell r="H71">
            <v>8</v>
          </cell>
          <cell r="I71">
            <v>488738.526766012</v>
          </cell>
        </row>
        <row r="72">
          <cell r="E72" t="str">
            <v>UA516SERVICE8</v>
          </cell>
          <cell r="F72" t="str">
            <v>UA516SECTOR4</v>
          </cell>
          <cell r="G72">
            <v>516</v>
          </cell>
          <cell r="H72">
            <v>8</v>
          </cell>
          <cell r="I72">
            <v>472365.525924544</v>
          </cell>
        </row>
        <row r="73">
          <cell r="E73" t="str">
            <v>UA518SERVICE8</v>
          </cell>
          <cell r="F73" t="str">
            <v>UA518SECTOR4</v>
          </cell>
          <cell r="G73">
            <v>518</v>
          </cell>
          <cell r="H73">
            <v>8</v>
          </cell>
          <cell r="I73">
            <v>415875.26163211</v>
          </cell>
        </row>
        <row r="74">
          <cell r="E74" t="str">
            <v>UA520SERVICE8</v>
          </cell>
          <cell r="F74" t="str">
            <v>UA520SECTOR4</v>
          </cell>
          <cell r="G74">
            <v>520</v>
          </cell>
          <cell r="H74">
            <v>8</v>
          </cell>
          <cell r="I74">
            <v>595884.276977767</v>
          </cell>
        </row>
        <row r="75">
          <cell r="E75" t="str">
            <v>UA522SERVICE8</v>
          </cell>
          <cell r="F75" t="str">
            <v>UA522SECTOR4</v>
          </cell>
          <cell r="G75">
            <v>522</v>
          </cell>
          <cell r="H75">
            <v>8</v>
          </cell>
          <cell r="I75">
            <v>551850.414476137</v>
          </cell>
        </row>
        <row r="76">
          <cell r="E76" t="str">
            <v>UA524SERVICE8</v>
          </cell>
          <cell r="F76" t="str">
            <v>UA524SECTOR4</v>
          </cell>
          <cell r="G76">
            <v>524</v>
          </cell>
          <cell r="H76">
            <v>8</v>
          </cell>
          <cell r="I76">
            <v>530774.490205295</v>
          </cell>
        </row>
        <row r="77">
          <cell r="E77" t="str">
            <v>UA526SERVICE8</v>
          </cell>
          <cell r="F77" t="str">
            <v>UA526SECTOR4</v>
          </cell>
          <cell r="G77">
            <v>526</v>
          </cell>
          <cell r="H77">
            <v>8</v>
          </cell>
          <cell r="I77">
            <v>313889.913196653</v>
          </cell>
        </row>
        <row r="78">
          <cell r="E78" t="str">
            <v>UA528SERVICE8</v>
          </cell>
          <cell r="F78" t="str">
            <v>UA528SECTOR4</v>
          </cell>
          <cell r="G78">
            <v>528</v>
          </cell>
          <cell r="H78">
            <v>8</v>
          </cell>
          <cell r="I78">
            <v>486947.742948572</v>
          </cell>
        </row>
        <row r="79">
          <cell r="E79" t="str">
            <v>UA530SERVICE8</v>
          </cell>
          <cell r="F79" t="str">
            <v>UA530SECTOR4</v>
          </cell>
          <cell r="G79">
            <v>530</v>
          </cell>
          <cell r="H79">
            <v>8</v>
          </cell>
          <cell r="I79">
            <v>760874.689207096</v>
          </cell>
        </row>
        <row r="80">
          <cell r="E80" t="str">
            <v>UA532SERVICE8</v>
          </cell>
          <cell r="F80" t="str">
            <v>UA532SECTOR4</v>
          </cell>
          <cell r="G80">
            <v>532</v>
          </cell>
          <cell r="H80">
            <v>8</v>
          </cell>
          <cell r="I80">
            <v>991193.753708148</v>
          </cell>
        </row>
        <row r="81">
          <cell r="E81" t="str">
            <v>UA534SERVICE8</v>
          </cell>
          <cell r="F81" t="str">
            <v>UA534SECTOR4</v>
          </cell>
          <cell r="G81">
            <v>534</v>
          </cell>
          <cell r="H81">
            <v>8</v>
          </cell>
          <cell r="I81">
            <v>605056.269386802</v>
          </cell>
        </row>
        <row r="82">
          <cell r="E82" t="str">
            <v>UA536SERVICE8</v>
          </cell>
          <cell r="F82" t="str">
            <v>UA536SECTOR4</v>
          </cell>
          <cell r="G82">
            <v>536</v>
          </cell>
          <cell r="H82">
            <v>8</v>
          </cell>
          <cell r="I82">
            <v>566051.24820162</v>
          </cell>
        </row>
        <row r="83">
          <cell r="E83" t="str">
            <v>UA538SERVICE8</v>
          </cell>
          <cell r="F83" t="str">
            <v>UA538SECTOR4</v>
          </cell>
          <cell r="G83">
            <v>538</v>
          </cell>
          <cell r="H83">
            <v>8</v>
          </cell>
          <cell r="I83">
            <v>498170.788231255</v>
          </cell>
        </row>
        <row r="84">
          <cell r="E84" t="str">
            <v>UA540SERVICE8</v>
          </cell>
          <cell r="F84" t="str">
            <v>UA540SECTOR4</v>
          </cell>
          <cell r="G84">
            <v>540</v>
          </cell>
          <cell r="H84">
            <v>8</v>
          </cell>
          <cell r="I84">
            <v>1006486.41873535</v>
          </cell>
        </row>
        <row r="85">
          <cell r="E85" t="str">
            <v>UA542SERVICE8</v>
          </cell>
          <cell r="F85" t="str">
            <v>UA542SECTOR4</v>
          </cell>
          <cell r="G85">
            <v>542</v>
          </cell>
          <cell r="H85">
            <v>8</v>
          </cell>
          <cell r="I85">
            <v>243411.243472924</v>
          </cell>
        </row>
        <row r="86">
          <cell r="E86" t="str">
            <v>UA544SERVICE8</v>
          </cell>
          <cell r="F86" t="str">
            <v>UA544SECTOR4</v>
          </cell>
          <cell r="G86">
            <v>544</v>
          </cell>
          <cell r="H86">
            <v>8</v>
          </cell>
          <cell r="I86">
            <v>736702.142780642</v>
          </cell>
        </row>
        <row r="87">
          <cell r="E87" t="str">
            <v>UA545SERVICE8</v>
          </cell>
          <cell r="F87" t="str">
            <v>UA545SECTOR4</v>
          </cell>
          <cell r="G87">
            <v>545</v>
          </cell>
          <cell r="H87">
            <v>8</v>
          </cell>
          <cell r="I87">
            <v>308886.46869051</v>
          </cell>
        </row>
        <row r="88">
          <cell r="E88" t="str">
            <v>UA546SERVICE8</v>
          </cell>
          <cell r="F88" t="str">
            <v>UA546SECTOR4</v>
          </cell>
          <cell r="G88">
            <v>546</v>
          </cell>
          <cell r="H88">
            <v>8</v>
          </cell>
          <cell r="I88">
            <v>379490.116703692</v>
          </cell>
        </row>
        <row r="89">
          <cell r="E89" t="str">
            <v>UA548SERVICE8</v>
          </cell>
          <cell r="F89" t="str">
            <v>UA548SECTOR4</v>
          </cell>
          <cell r="G89">
            <v>548</v>
          </cell>
          <cell r="H89">
            <v>8</v>
          </cell>
          <cell r="I89">
            <v>344497.006160285</v>
          </cell>
        </row>
        <row r="90">
          <cell r="E90" t="str">
            <v>UA550SERVICE8</v>
          </cell>
          <cell r="F90" t="str">
            <v>UA550SECTOR4</v>
          </cell>
          <cell r="G90">
            <v>550</v>
          </cell>
          <cell r="H90">
            <v>8</v>
          </cell>
          <cell r="I90">
            <v>582742.656826581</v>
          </cell>
        </row>
        <row r="91">
          <cell r="E91" t="str">
            <v>UA552SERVICE8</v>
          </cell>
          <cell r="F91" t="str">
            <v>UA552SECTOR4</v>
          </cell>
          <cell r="G91">
            <v>552</v>
          </cell>
          <cell r="H91">
            <v>8</v>
          </cell>
          <cell r="I91">
            <v>1421090.80596251</v>
          </cell>
        </row>
        <row r="92">
          <cell r="E92" t="str">
            <v>UA512SERVICE9</v>
          </cell>
          <cell r="F92" t="str">
            <v>UA512SECTOR4</v>
          </cell>
          <cell r="G92">
            <v>512</v>
          </cell>
          <cell r="H92">
            <v>9</v>
          </cell>
          <cell r="I92">
            <v>334621.179227378</v>
          </cell>
        </row>
        <row r="93">
          <cell r="E93" t="str">
            <v>UA514SERVICE9</v>
          </cell>
          <cell r="F93" t="str">
            <v>UA514SECTOR4</v>
          </cell>
          <cell r="G93">
            <v>514</v>
          </cell>
          <cell r="H93">
            <v>9</v>
          </cell>
          <cell r="I93">
            <v>573709.333049905</v>
          </cell>
        </row>
        <row r="94">
          <cell r="E94" t="str">
            <v>UA516SERVICE9</v>
          </cell>
          <cell r="F94" t="str">
            <v>UA516SECTOR4</v>
          </cell>
          <cell r="G94">
            <v>516</v>
          </cell>
          <cell r="H94">
            <v>9</v>
          </cell>
          <cell r="I94">
            <v>451700.814822166</v>
          </cell>
        </row>
        <row r="95">
          <cell r="E95" t="str">
            <v>UA518SERVICE9</v>
          </cell>
          <cell r="F95" t="str">
            <v>UA518SECTOR4</v>
          </cell>
          <cell r="G95">
            <v>518</v>
          </cell>
          <cell r="H95">
            <v>9</v>
          </cell>
          <cell r="I95">
            <v>286278.363840357</v>
          </cell>
        </row>
        <row r="96">
          <cell r="E96" t="str">
            <v>UA520SERVICE9</v>
          </cell>
          <cell r="F96" t="str">
            <v>UA520SECTOR4</v>
          </cell>
          <cell r="G96">
            <v>520</v>
          </cell>
          <cell r="H96">
            <v>9</v>
          </cell>
          <cell r="I96">
            <v>524020.163350023</v>
          </cell>
        </row>
        <row r="97">
          <cell r="E97" t="str">
            <v>UA522SERVICE9</v>
          </cell>
          <cell r="F97" t="str">
            <v>UA522SECTOR4</v>
          </cell>
          <cell r="G97">
            <v>522</v>
          </cell>
          <cell r="H97">
            <v>9</v>
          </cell>
          <cell r="I97">
            <v>478646.81110999</v>
          </cell>
        </row>
        <row r="98">
          <cell r="E98" t="str">
            <v>UA524SERVICE9</v>
          </cell>
          <cell r="F98" t="str">
            <v>UA524SECTOR4</v>
          </cell>
          <cell r="G98">
            <v>524</v>
          </cell>
          <cell r="H98">
            <v>9</v>
          </cell>
          <cell r="I98">
            <v>599987.96825497</v>
          </cell>
        </row>
        <row r="99">
          <cell r="E99" t="str">
            <v>UA526SERVICE9</v>
          </cell>
          <cell r="F99" t="str">
            <v>UA526SECTOR4</v>
          </cell>
          <cell r="G99">
            <v>526</v>
          </cell>
          <cell r="H99">
            <v>9</v>
          </cell>
          <cell r="I99">
            <v>316609.777441085</v>
          </cell>
        </row>
        <row r="100">
          <cell r="E100" t="str">
            <v>UA528SERVICE9</v>
          </cell>
          <cell r="F100" t="str">
            <v>UA528SECTOR4</v>
          </cell>
          <cell r="G100">
            <v>528</v>
          </cell>
          <cell r="H100">
            <v>9</v>
          </cell>
          <cell r="I100">
            <v>555986.533991413</v>
          </cell>
        </row>
        <row r="101">
          <cell r="E101" t="str">
            <v>UA530SERVICE9</v>
          </cell>
          <cell r="F101" t="str">
            <v>UA530SECTOR4</v>
          </cell>
          <cell r="G101">
            <v>530</v>
          </cell>
          <cell r="H101">
            <v>9</v>
          </cell>
          <cell r="I101">
            <v>723950.509149598</v>
          </cell>
        </row>
        <row r="102">
          <cell r="E102" t="str">
            <v>UA532SERVICE9</v>
          </cell>
          <cell r="F102" t="str">
            <v>UA532SECTOR4</v>
          </cell>
          <cell r="G102">
            <v>532</v>
          </cell>
          <cell r="H102">
            <v>9</v>
          </cell>
          <cell r="I102">
            <v>531011.116767426</v>
          </cell>
        </row>
        <row r="103">
          <cell r="E103" t="str">
            <v>UA534SERVICE9</v>
          </cell>
          <cell r="F103" t="str">
            <v>UA534SECTOR4</v>
          </cell>
          <cell r="G103">
            <v>534</v>
          </cell>
          <cell r="H103">
            <v>9</v>
          </cell>
          <cell r="I103">
            <v>435215.128457</v>
          </cell>
        </row>
        <row r="104">
          <cell r="E104" t="str">
            <v>UA536SERVICE9</v>
          </cell>
          <cell r="F104" t="str">
            <v>UA536SECTOR4</v>
          </cell>
          <cell r="G104">
            <v>536</v>
          </cell>
          <cell r="H104">
            <v>9</v>
          </cell>
          <cell r="I104">
            <v>397421.997220995</v>
          </cell>
        </row>
        <row r="105">
          <cell r="E105" t="str">
            <v>UA538SERVICE9</v>
          </cell>
          <cell r="F105" t="str">
            <v>UA538SECTOR4</v>
          </cell>
          <cell r="G105">
            <v>538</v>
          </cell>
          <cell r="H105">
            <v>9</v>
          </cell>
          <cell r="I105">
            <v>300425.588376089</v>
          </cell>
        </row>
        <row r="106">
          <cell r="E106" t="str">
            <v>UA540SERVICE9</v>
          </cell>
          <cell r="F106" t="str">
            <v>UA540SECTOR4</v>
          </cell>
          <cell r="G106">
            <v>540</v>
          </cell>
          <cell r="H106">
            <v>9</v>
          </cell>
          <cell r="I106">
            <v>736128.147024592</v>
          </cell>
        </row>
        <row r="107">
          <cell r="E107" t="str">
            <v>UA542SERVICE9</v>
          </cell>
          <cell r="F107" t="str">
            <v>UA542SECTOR4</v>
          </cell>
          <cell r="G107">
            <v>542</v>
          </cell>
          <cell r="H107">
            <v>9</v>
          </cell>
          <cell r="I107">
            <v>141790.737999413</v>
          </cell>
        </row>
        <row r="108">
          <cell r="E108" t="str">
            <v>UA544SERVICE9</v>
          </cell>
          <cell r="F108" t="str">
            <v>UA544SECTOR4</v>
          </cell>
          <cell r="G108">
            <v>544</v>
          </cell>
          <cell r="H108">
            <v>9</v>
          </cell>
          <cell r="I108">
            <v>631190.533352192</v>
          </cell>
        </row>
        <row r="109">
          <cell r="E109" t="str">
            <v>UA545SERVICE9</v>
          </cell>
          <cell r="F109" t="str">
            <v>UA545SECTOR4</v>
          </cell>
          <cell r="G109">
            <v>545</v>
          </cell>
          <cell r="H109">
            <v>9</v>
          </cell>
          <cell r="I109">
            <v>262315.440922035</v>
          </cell>
        </row>
        <row r="110">
          <cell r="E110" t="str">
            <v>UA546SERVICE9</v>
          </cell>
          <cell r="F110" t="str">
            <v>UA546SECTOR4</v>
          </cell>
          <cell r="G110">
            <v>546</v>
          </cell>
          <cell r="H110">
            <v>9</v>
          </cell>
          <cell r="I110">
            <v>212989.127832735</v>
          </cell>
        </row>
        <row r="111">
          <cell r="E111" t="str">
            <v>UA548SERVICE9</v>
          </cell>
          <cell r="F111" t="str">
            <v>UA548SECTOR4</v>
          </cell>
          <cell r="G111">
            <v>548</v>
          </cell>
          <cell r="H111">
            <v>9</v>
          </cell>
          <cell r="I111">
            <v>406822.014633998</v>
          </cell>
        </row>
        <row r="112">
          <cell r="E112" t="str">
            <v>UA550SERVICE9</v>
          </cell>
          <cell r="F112" t="str">
            <v>UA550SECTOR4</v>
          </cell>
          <cell r="G112">
            <v>550</v>
          </cell>
          <cell r="H112">
            <v>9</v>
          </cell>
          <cell r="I112">
            <v>263656.854480741</v>
          </cell>
        </row>
        <row r="113">
          <cell r="E113" t="str">
            <v>UA552SERVICE9</v>
          </cell>
          <cell r="F113" t="str">
            <v>UA552SECTOR4</v>
          </cell>
          <cell r="G113">
            <v>552</v>
          </cell>
          <cell r="H113">
            <v>9</v>
          </cell>
          <cell r="I113">
            <v>398317.702103205</v>
          </cell>
        </row>
        <row r="114">
          <cell r="E114" t="str">
            <v>UA512SERVICE10</v>
          </cell>
          <cell r="F114" t="str">
            <v>UA512SECTOR2</v>
          </cell>
          <cell r="G114">
            <v>512</v>
          </cell>
          <cell r="H114">
            <v>10</v>
          </cell>
          <cell r="I114">
            <v>1402141.47118285</v>
          </cell>
        </row>
        <row r="115">
          <cell r="E115" t="str">
            <v>UA514SERVICE10</v>
          </cell>
          <cell r="F115" t="str">
            <v>UA514SECTOR2</v>
          </cell>
          <cell r="G115">
            <v>514</v>
          </cell>
          <cell r="H115">
            <v>10</v>
          </cell>
          <cell r="I115">
            <v>2119049.1836215</v>
          </cell>
        </row>
        <row r="116">
          <cell r="E116" t="str">
            <v>UA516SERVICE10</v>
          </cell>
          <cell r="F116" t="str">
            <v>UA516SECTOR2</v>
          </cell>
          <cell r="G116">
            <v>516</v>
          </cell>
          <cell r="H116">
            <v>10</v>
          </cell>
          <cell r="I116">
            <v>1412660.82127792</v>
          </cell>
        </row>
        <row r="117">
          <cell r="E117" t="str">
            <v>UA518SERVICE10</v>
          </cell>
          <cell r="F117" t="str">
            <v>UA518SECTOR2</v>
          </cell>
          <cell r="G117">
            <v>518</v>
          </cell>
          <cell r="H117">
            <v>10</v>
          </cell>
          <cell r="I117">
            <v>1361631.29004173</v>
          </cell>
        </row>
        <row r="118">
          <cell r="E118" t="str">
            <v>UA520SERVICE10</v>
          </cell>
          <cell r="F118" t="str">
            <v>UA520SECTOR2</v>
          </cell>
          <cell r="G118">
            <v>520</v>
          </cell>
          <cell r="H118">
            <v>10</v>
          </cell>
          <cell r="I118">
            <v>1711551.5391292</v>
          </cell>
        </row>
        <row r="119">
          <cell r="E119" t="str">
            <v>UA522SERVICE10</v>
          </cell>
          <cell r="F119" t="str">
            <v>UA522SECTOR2</v>
          </cell>
          <cell r="G119">
            <v>522</v>
          </cell>
          <cell r="H119">
            <v>10</v>
          </cell>
          <cell r="I119">
            <v>1772886.3935271</v>
          </cell>
        </row>
        <row r="120">
          <cell r="E120" t="str">
            <v>UA524SERVICE10</v>
          </cell>
          <cell r="F120" t="str">
            <v>UA524SECTOR2</v>
          </cell>
          <cell r="G120">
            <v>524</v>
          </cell>
          <cell r="H120">
            <v>10</v>
          </cell>
          <cell r="I120">
            <v>1768215.05219433</v>
          </cell>
        </row>
        <row r="121">
          <cell r="E121" t="str">
            <v>UA526SERVICE10</v>
          </cell>
          <cell r="F121" t="str">
            <v>UA526SECTOR2</v>
          </cell>
          <cell r="G121">
            <v>526</v>
          </cell>
          <cell r="H121">
            <v>10</v>
          </cell>
          <cell r="I121">
            <v>1316035.13134979</v>
          </cell>
        </row>
        <row r="122">
          <cell r="E122" t="str">
            <v>UA528SERVICE10</v>
          </cell>
          <cell r="F122" t="str">
            <v>UA528SECTOR2</v>
          </cell>
          <cell r="G122">
            <v>528</v>
          </cell>
          <cell r="H122">
            <v>10</v>
          </cell>
          <cell r="I122">
            <v>1767129.86965623</v>
          </cell>
        </row>
        <row r="123">
          <cell r="E123" t="str">
            <v>UA530SERVICE10</v>
          </cell>
          <cell r="F123" t="str">
            <v>UA530SECTOR2</v>
          </cell>
          <cell r="G123">
            <v>530</v>
          </cell>
          <cell r="H123">
            <v>10</v>
          </cell>
          <cell r="I123">
            <v>2699416.70008217</v>
          </cell>
        </row>
        <row r="124">
          <cell r="E124" t="str">
            <v>UA532SERVICE10</v>
          </cell>
          <cell r="F124" t="str">
            <v>UA532SECTOR2</v>
          </cell>
          <cell r="G124">
            <v>532</v>
          </cell>
          <cell r="H124">
            <v>10</v>
          </cell>
          <cell r="I124">
            <v>3242778.88294245</v>
          </cell>
        </row>
        <row r="125">
          <cell r="E125" t="str">
            <v>UA534SERVICE10</v>
          </cell>
          <cell r="F125" t="str">
            <v>UA534SECTOR2</v>
          </cell>
          <cell r="G125">
            <v>534</v>
          </cell>
          <cell r="H125">
            <v>10</v>
          </cell>
          <cell r="I125">
            <v>2370899.31724183</v>
          </cell>
        </row>
        <row r="126">
          <cell r="E126" t="str">
            <v>UA536SERVICE10</v>
          </cell>
          <cell r="F126" t="str">
            <v>UA536SECTOR2</v>
          </cell>
          <cell r="G126">
            <v>536</v>
          </cell>
          <cell r="H126">
            <v>10</v>
          </cell>
          <cell r="I126">
            <v>2079790.88543336</v>
          </cell>
        </row>
        <row r="127">
          <cell r="E127" t="str">
            <v>UA538SERVICE10</v>
          </cell>
          <cell r="F127" t="str">
            <v>UA538SECTOR2</v>
          </cell>
          <cell r="G127">
            <v>538</v>
          </cell>
          <cell r="H127">
            <v>10</v>
          </cell>
          <cell r="I127">
            <v>1461543.29766897</v>
          </cell>
        </row>
        <row r="128">
          <cell r="E128" t="str">
            <v>UA540SERVICE10</v>
          </cell>
          <cell r="F128" t="str">
            <v>UA540SECTOR2</v>
          </cell>
          <cell r="G128">
            <v>540</v>
          </cell>
          <cell r="H128">
            <v>10</v>
          </cell>
          <cell r="I128">
            <v>3929495.14544187</v>
          </cell>
        </row>
        <row r="129">
          <cell r="E129" t="str">
            <v>UA542SERVICE10</v>
          </cell>
          <cell r="F129" t="str">
            <v>UA542SECTOR2</v>
          </cell>
          <cell r="G129">
            <v>542</v>
          </cell>
          <cell r="H129">
            <v>10</v>
          </cell>
          <cell r="I129">
            <v>1053437.24140563</v>
          </cell>
        </row>
        <row r="130">
          <cell r="E130" t="str">
            <v>UA544SERVICE10</v>
          </cell>
          <cell r="F130" t="str">
            <v>UA544SECTOR2</v>
          </cell>
          <cell r="G130">
            <v>544</v>
          </cell>
          <cell r="H130">
            <v>10</v>
          </cell>
          <cell r="I130">
            <v>2952585.11032322</v>
          </cell>
        </row>
        <row r="131">
          <cell r="E131" t="str">
            <v>UA545SERVICE10</v>
          </cell>
          <cell r="F131" t="str">
            <v>UA545SECTOR2</v>
          </cell>
          <cell r="G131">
            <v>545</v>
          </cell>
          <cell r="H131">
            <v>10</v>
          </cell>
          <cell r="I131">
            <v>1284994.01003184</v>
          </cell>
        </row>
        <row r="132">
          <cell r="E132" t="str">
            <v>UA546SERVICE10</v>
          </cell>
          <cell r="F132" t="str">
            <v>UA546SECTOR2</v>
          </cell>
          <cell r="G132">
            <v>546</v>
          </cell>
          <cell r="H132">
            <v>10</v>
          </cell>
          <cell r="I132">
            <v>1393646.72917309</v>
          </cell>
        </row>
        <row r="133">
          <cell r="E133" t="str">
            <v>UA548SERVICE10</v>
          </cell>
          <cell r="F133" t="str">
            <v>UA548SECTOR2</v>
          </cell>
          <cell r="G133">
            <v>548</v>
          </cell>
          <cell r="H133">
            <v>10</v>
          </cell>
          <cell r="I133">
            <v>932145.963301877</v>
          </cell>
        </row>
        <row r="134">
          <cell r="E134" t="str">
            <v>UA550SERVICE10</v>
          </cell>
          <cell r="F134" t="str">
            <v>UA550SECTOR2</v>
          </cell>
          <cell r="G134">
            <v>550</v>
          </cell>
          <cell r="H134">
            <v>10</v>
          </cell>
          <cell r="I134">
            <v>2472754.96610747</v>
          </cell>
        </row>
        <row r="135">
          <cell r="E135" t="str">
            <v>UA552SERVICE10</v>
          </cell>
          <cell r="F135" t="str">
            <v>UA552SECTOR2</v>
          </cell>
          <cell r="G135">
            <v>552</v>
          </cell>
          <cell r="H135">
            <v>10</v>
          </cell>
          <cell r="I135">
            <v>5441596.9143406</v>
          </cell>
        </row>
        <row r="136">
          <cell r="E136" t="str">
            <v>UA512SERVICE11</v>
          </cell>
          <cell r="F136" t="str">
            <v>UA512SECTOR1</v>
          </cell>
          <cell r="G136">
            <v>512</v>
          </cell>
          <cell r="H136">
            <v>11</v>
          </cell>
          <cell r="I136">
            <v>5386805.69596225</v>
          </cell>
        </row>
        <row r="137">
          <cell r="E137" t="str">
            <v>UA514SERVICE11</v>
          </cell>
          <cell r="F137" t="str">
            <v>UA514SECTOR1</v>
          </cell>
          <cell r="G137">
            <v>514</v>
          </cell>
          <cell r="H137">
            <v>11</v>
          </cell>
          <cell r="I137">
            <v>8846416.31395687</v>
          </cell>
        </row>
        <row r="138">
          <cell r="E138" t="str">
            <v>UA516SERVICE11</v>
          </cell>
          <cell r="F138" t="str">
            <v>UA516SECTOR1</v>
          </cell>
          <cell r="G138">
            <v>516</v>
          </cell>
          <cell r="H138">
            <v>11</v>
          </cell>
          <cell r="I138">
            <v>8444832.58816467</v>
          </cell>
        </row>
        <row r="139">
          <cell r="E139" t="str">
            <v>UA518SERVICE11</v>
          </cell>
          <cell r="F139" t="str">
            <v>UA518SECTOR1</v>
          </cell>
          <cell r="G139">
            <v>518</v>
          </cell>
          <cell r="H139">
            <v>11</v>
          </cell>
          <cell r="I139">
            <v>7591607.55054011</v>
          </cell>
        </row>
        <row r="140">
          <cell r="E140" t="str">
            <v>UA520SERVICE11</v>
          </cell>
          <cell r="F140" t="str">
            <v>UA520SECTOR1</v>
          </cell>
          <cell r="G140">
            <v>520</v>
          </cell>
          <cell r="H140">
            <v>11</v>
          </cell>
          <cell r="I140">
            <v>11922592.2264781</v>
          </cell>
        </row>
        <row r="141">
          <cell r="E141" t="str">
            <v>UA522SERVICE11</v>
          </cell>
          <cell r="F141" t="str">
            <v>UA522SECTOR1</v>
          </cell>
          <cell r="G141">
            <v>522</v>
          </cell>
          <cell r="H141">
            <v>11</v>
          </cell>
          <cell r="I141">
            <v>10224453.5145708</v>
          </cell>
        </row>
        <row r="142">
          <cell r="E142" t="str">
            <v>UA524SERVICE11</v>
          </cell>
          <cell r="F142" t="str">
            <v>UA524SECTOR1</v>
          </cell>
          <cell r="G142">
            <v>524</v>
          </cell>
          <cell r="H142">
            <v>11</v>
          </cell>
          <cell r="I142">
            <v>9855282.50384701</v>
          </cell>
        </row>
        <row r="143">
          <cell r="E143" t="str">
            <v>UA526SERVICE11</v>
          </cell>
          <cell r="F143" t="str">
            <v>UA526SECTOR1</v>
          </cell>
          <cell r="G143">
            <v>526</v>
          </cell>
          <cell r="H143">
            <v>11</v>
          </cell>
          <cell r="I143">
            <v>5001873.23265304</v>
          </cell>
        </row>
        <row r="144">
          <cell r="E144" t="str">
            <v>UA528SERVICE11</v>
          </cell>
          <cell r="F144" t="str">
            <v>UA528SECTOR1</v>
          </cell>
          <cell r="G144">
            <v>528</v>
          </cell>
          <cell r="H144">
            <v>11</v>
          </cell>
          <cell r="I144">
            <v>9501684.17361688</v>
          </cell>
        </row>
        <row r="145">
          <cell r="E145" t="str">
            <v>UA530SERVICE11</v>
          </cell>
          <cell r="F145" t="str">
            <v>UA530SECTOR1</v>
          </cell>
          <cell r="G145">
            <v>530</v>
          </cell>
          <cell r="H145">
            <v>11</v>
          </cell>
          <cell r="I145">
            <v>14331848.2638352</v>
          </cell>
        </row>
        <row r="146">
          <cell r="E146" t="str">
            <v>UA532SERVICE11</v>
          </cell>
          <cell r="F146" t="str">
            <v>UA532SECTOR1</v>
          </cell>
          <cell r="G146">
            <v>532</v>
          </cell>
          <cell r="H146">
            <v>11</v>
          </cell>
          <cell r="I146">
            <v>16358463.7567684</v>
          </cell>
        </row>
        <row r="147">
          <cell r="E147" t="str">
            <v>UA534SERVICE11</v>
          </cell>
          <cell r="F147" t="str">
            <v>UA534SECTOR1</v>
          </cell>
          <cell r="G147">
            <v>534</v>
          </cell>
          <cell r="H147">
            <v>11</v>
          </cell>
          <cell r="I147">
            <v>11146374.9952449</v>
          </cell>
        </row>
        <row r="148">
          <cell r="E148" t="str">
            <v>UA536SERVICE11</v>
          </cell>
          <cell r="F148" t="str">
            <v>UA536SECTOR1</v>
          </cell>
          <cell r="G148">
            <v>536</v>
          </cell>
          <cell r="H148">
            <v>11</v>
          </cell>
          <cell r="I148">
            <v>10703865.4377636</v>
          </cell>
        </row>
        <row r="149">
          <cell r="E149" t="str">
            <v>UA538SERVICE11</v>
          </cell>
          <cell r="F149" t="str">
            <v>UA538SECTOR1</v>
          </cell>
          <cell r="G149">
            <v>538</v>
          </cell>
          <cell r="H149">
            <v>11</v>
          </cell>
          <cell r="I149">
            <v>9936714.78093575</v>
          </cell>
        </row>
        <row r="150">
          <cell r="E150" t="str">
            <v>UA540SERVICE11</v>
          </cell>
          <cell r="F150" t="str">
            <v>UA540SECTOR1</v>
          </cell>
          <cell r="G150">
            <v>540</v>
          </cell>
          <cell r="H150">
            <v>11</v>
          </cell>
          <cell r="I150">
            <v>19319803.3760241</v>
          </cell>
        </row>
        <row r="151">
          <cell r="E151" t="str">
            <v>UA542SERVICE11</v>
          </cell>
          <cell r="F151" t="str">
            <v>UA542SECTOR1</v>
          </cell>
          <cell r="G151">
            <v>542</v>
          </cell>
          <cell r="H151">
            <v>11</v>
          </cell>
          <cell r="I151">
            <v>4825817.23873458</v>
          </cell>
        </row>
        <row r="152">
          <cell r="E152" t="str">
            <v>UA544SERVICE11</v>
          </cell>
          <cell r="F152" t="str">
            <v>UA544SECTOR1</v>
          </cell>
          <cell r="G152">
            <v>544</v>
          </cell>
          <cell r="H152">
            <v>11</v>
          </cell>
          <cell r="I152">
            <v>14770374.3465611</v>
          </cell>
        </row>
        <row r="153">
          <cell r="E153" t="str">
            <v>UA545SERVICE11</v>
          </cell>
          <cell r="F153" t="str">
            <v>UA545SECTOR1</v>
          </cell>
          <cell r="G153">
            <v>545</v>
          </cell>
          <cell r="H153">
            <v>11</v>
          </cell>
          <cell r="I153">
            <v>5714475.10484289</v>
          </cell>
        </row>
        <row r="154">
          <cell r="E154" t="str">
            <v>UA546SERVICE11</v>
          </cell>
          <cell r="F154" t="str">
            <v>UA546SECTOR1</v>
          </cell>
          <cell r="G154">
            <v>546</v>
          </cell>
          <cell r="H154">
            <v>11</v>
          </cell>
          <cell r="I154">
            <v>7420279.90394981</v>
          </cell>
        </row>
        <row r="155">
          <cell r="E155" t="str">
            <v>UA548SERVICE11</v>
          </cell>
          <cell r="F155" t="str">
            <v>UA548SECTOR1</v>
          </cell>
          <cell r="G155">
            <v>548</v>
          </cell>
          <cell r="H155">
            <v>11</v>
          </cell>
          <cell r="I155">
            <v>6770563.65510374</v>
          </cell>
        </row>
        <row r="156">
          <cell r="E156" t="str">
            <v>UA550SERVICE11</v>
          </cell>
          <cell r="F156" t="str">
            <v>UA550SECTOR1</v>
          </cell>
          <cell r="G156">
            <v>550</v>
          </cell>
          <cell r="H156">
            <v>11</v>
          </cell>
          <cell r="I156">
            <v>11272174.8292218</v>
          </cell>
        </row>
        <row r="157">
          <cell r="E157" t="str">
            <v>UA552SERVICE11</v>
          </cell>
          <cell r="F157" t="str">
            <v>UA552SECTOR1</v>
          </cell>
          <cell r="G157">
            <v>552</v>
          </cell>
          <cell r="H157">
            <v>11</v>
          </cell>
          <cell r="I157">
            <v>22972286.2178479</v>
          </cell>
        </row>
        <row r="158">
          <cell r="E158" t="str">
            <v>UA512SERVICE13</v>
          </cell>
          <cell r="F158" t="str">
            <v>UA512SECTOR5</v>
          </cell>
          <cell r="G158">
            <v>512</v>
          </cell>
          <cell r="H158">
            <v>13</v>
          </cell>
          <cell r="I158">
            <v>721085.666160136</v>
          </cell>
        </row>
        <row r="159">
          <cell r="E159" t="str">
            <v>UA514SERVICE13</v>
          </cell>
          <cell r="F159" t="str">
            <v>UA514SECTOR5</v>
          </cell>
          <cell r="G159">
            <v>514</v>
          </cell>
          <cell r="H159">
            <v>13</v>
          </cell>
          <cell r="I159">
            <v>1399238.41050552</v>
          </cell>
        </row>
        <row r="160">
          <cell r="E160" t="str">
            <v>UA516SERVICE13</v>
          </cell>
          <cell r="F160" t="str">
            <v>UA516SECTOR5</v>
          </cell>
          <cell r="G160">
            <v>516</v>
          </cell>
          <cell r="H160">
            <v>13</v>
          </cell>
          <cell r="I160">
            <v>1150538.0279627</v>
          </cell>
        </row>
        <row r="161">
          <cell r="E161" t="str">
            <v>UA518SERVICE13</v>
          </cell>
          <cell r="F161" t="str">
            <v>UA518SECTOR5</v>
          </cell>
          <cell r="G161">
            <v>518</v>
          </cell>
          <cell r="H161">
            <v>13</v>
          </cell>
          <cell r="I161">
            <v>1064899.14856985</v>
          </cell>
        </row>
        <row r="162">
          <cell r="E162" t="str">
            <v>UA520SERVICE13</v>
          </cell>
          <cell r="F162" t="str">
            <v>UA520SECTOR5</v>
          </cell>
          <cell r="G162">
            <v>520</v>
          </cell>
          <cell r="H162">
            <v>13</v>
          </cell>
          <cell r="I162">
            <v>1590456.71424531</v>
          </cell>
        </row>
        <row r="163">
          <cell r="E163" t="str">
            <v>UA522SERVICE13</v>
          </cell>
          <cell r="F163" t="str">
            <v>UA522SECTOR5</v>
          </cell>
          <cell r="G163">
            <v>522</v>
          </cell>
          <cell r="H163">
            <v>13</v>
          </cell>
          <cell r="I163">
            <v>1439519.06227331</v>
          </cell>
        </row>
        <row r="164">
          <cell r="E164" t="str">
            <v>UA524SERVICE13</v>
          </cell>
          <cell r="F164" t="str">
            <v>UA524SECTOR5</v>
          </cell>
          <cell r="G164">
            <v>524</v>
          </cell>
          <cell r="H164">
            <v>13</v>
          </cell>
          <cell r="I164">
            <v>1349114.18435951</v>
          </cell>
        </row>
        <row r="165">
          <cell r="E165" t="str">
            <v>UA526SERVICE13</v>
          </cell>
          <cell r="F165" t="str">
            <v>UA526SECTOR5</v>
          </cell>
          <cell r="G165">
            <v>526</v>
          </cell>
          <cell r="H165">
            <v>13</v>
          </cell>
          <cell r="I165">
            <v>992383.776349818</v>
          </cell>
        </row>
        <row r="166">
          <cell r="E166" t="str">
            <v>UA528SERVICE13</v>
          </cell>
          <cell r="F166" t="str">
            <v>UA528SECTOR5</v>
          </cell>
          <cell r="G166">
            <v>528</v>
          </cell>
          <cell r="H166">
            <v>13</v>
          </cell>
          <cell r="I166">
            <v>1311953.33239803</v>
          </cell>
        </row>
        <row r="167">
          <cell r="E167" t="str">
            <v>UA530SERVICE13</v>
          </cell>
          <cell r="F167" t="str">
            <v>UA530SECTOR5</v>
          </cell>
          <cell r="G167">
            <v>530</v>
          </cell>
          <cell r="H167">
            <v>13</v>
          </cell>
          <cell r="I167">
            <v>1991679.76095278</v>
          </cell>
        </row>
        <row r="168">
          <cell r="E168" t="str">
            <v>UA532SERVICE13</v>
          </cell>
          <cell r="F168" t="str">
            <v>UA532SECTOR5</v>
          </cell>
          <cell r="G168">
            <v>532</v>
          </cell>
          <cell r="H168">
            <v>13</v>
          </cell>
          <cell r="I168">
            <v>2666180.57925636</v>
          </cell>
        </row>
        <row r="169">
          <cell r="E169" t="str">
            <v>UA534SERVICE13</v>
          </cell>
          <cell r="F169" t="str">
            <v>UA534SECTOR5</v>
          </cell>
          <cell r="G169">
            <v>534</v>
          </cell>
          <cell r="H169">
            <v>13</v>
          </cell>
          <cell r="I169">
            <v>1554333.27822298</v>
          </cell>
        </row>
        <row r="170">
          <cell r="E170" t="str">
            <v>UA536SERVICE13</v>
          </cell>
          <cell r="F170" t="str">
            <v>UA536SECTOR5</v>
          </cell>
          <cell r="G170">
            <v>536</v>
          </cell>
          <cell r="H170">
            <v>13</v>
          </cell>
          <cell r="I170">
            <v>1498782.90955018</v>
          </cell>
        </row>
        <row r="171">
          <cell r="E171" t="str">
            <v>UA538SERVICE13</v>
          </cell>
          <cell r="F171" t="str">
            <v>UA538SECTOR5</v>
          </cell>
          <cell r="G171">
            <v>538</v>
          </cell>
          <cell r="H171">
            <v>13</v>
          </cell>
          <cell r="I171">
            <v>1435691.53322522</v>
          </cell>
        </row>
        <row r="172">
          <cell r="E172" t="str">
            <v>UA540SERVICE13</v>
          </cell>
          <cell r="F172" t="str">
            <v>UA540SECTOR5</v>
          </cell>
          <cell r="G172">
            <v>540</v>
          </cell>
          <cell r="H172">
            <v>13</v>
          </cell>
          <cell r="I172">
            <v>2785295.90331067</v>
          </cell>
        </row>
        <row r="173">
          <cell r="E173" t="str">
            <v>UA542SERVICE13</v>
          </cell>
          <cell r="F173" t="str">
            <v>UA542SECTOR5</v>
          </cell>
          <cell r="G173">
            <v>542</v>
          </cell>
          <cell r="H173">
            <v>13</v>
          </cell>
          <cell r="I173">
            <v>655849.582794636</v>
          </cell>
        </row>
        <row r="174">
          <cell r="E174" t="str">
            <v>UA544SERVICE13</v>
          </cell>
          <cell r="F174" t="str">
            <v>UA544SECTOR5</v>
          </cell>
          <cell r="G174">
            <v>544</v>
          </cell>
          <cell r="H174">
            <v>13</v>
          </cell>
          <cell r="I174">
            <v>2055334.97416034</v>
          </cell>
        </row>
        <row r="175">
          <cell r="E175" t="str">
            <v>UA545SERVICE13</v>
          </cell>
          <cell r="F175" t="str">
            <v>UA545SECTOR5</v>
          </cell>
          <cell r="G175">
            <v>545</v>
          </cell>
          <cell r="H175">
            <v>13</v>
          </cell>
          <cell r="I175">
            <v>844712.455886352</v>
          </cell>
        </row>
        <row r="176">
          <cell r="E176" t="str">
            <v>UA546SERVICE13</v>
          </cell>
          <cell r="F176" t="str">
            <v>UA546SECTOR5</v>
          </cell>
          <cell r="G176">
            <v>546</v>
          </cell>
          <cell r="H176">
            <v>13</v>
          </cell>
          <cell r="I176">
            <v>1038832.28383605</v>
          </cell>
        </row>
        <row r="177">
          <cell r="E177" t="str">
            <v>UA548SERVICE13</v>
          </cell>
          <cell r="F177" t="str">
            <v>UA548SECTOR5</v>
          </cell>
          <cell r="G177">
            <v>548</v>
          </cell>
          <cell r="H177">
            <v>13</v>
          </cell>
          <cell r="I177">
            <v>922798.999643747</v>
          </cell>
        </row>
        <row r="178">
          <cell r="E178" t="str">
            <v>UA550SERVICE13</v>
          </cell>
          <cell r="F178" t="str">
            <v>UA550SECTOR5</v>
          </cell>
          <cell r="G178">
            <v>550</v>
          </cell>
          <cell r="H178">
            <v>13</v>
          </cell>
          <cell r="I178">
            <v>1762060.38373395</v>
          </cell>
        </row>
        <row r="179">
          <cell r="E179" t="str">
            <v>UA552SERVICE13</v>
          </cell>
          <cell r="F179" t="str">
            <v>UA552SECTOR5</v>
          </cell>
          <cell r="G179">
            <v>552</v>
          </cell>
          <cell r="H179">
            <v>13</v>
          </cell>
          <cell r="I179">
            <v>4274786.24469029</v>
          </cell>
        </row>
        <row r="180">
          <cell r="E180" t="str">
            <v>UA512SERVICE15</v>
          </cell>
          <cell r="F180" t="str">
            <v>UA512SECTOR5</v>
          </cell>
          <cell r="G180">
            <v>512</v>
          </cell>
          <cell r="H180">
            <v>15</v>
          </cell>
          <cell r="I180">
            <v>87540.3899573677</v>
          </cell>
        </row>
        <row r="181">
          <cell r="E181" t="str">
            <v>UA514SERVICE15</v>
          </cell>
          <cell r="F181" t="str">
            <v>UA514SECTOR5</v>
          </cell>
          <cell r="G181">
            <v>514</v>
          </cell>
          <cell r="H181">
            <v>15</v>
          </cell>
          <cell r="I181">
            <v>155296.903446405</v>
          </cell>
        </row>
        <row r="182">
          <cell r="E182" t="str">
            <v>UA516SERVICE15</v>
          </cell>
          <cell r="F182" t="str">
            <v>UA516SECTOR5</v>
          </cell>
          <cell r="G182">
            <v>516</v>
          </cell>
          <cell r="H182">
            <v>15</v>
          </cell>
          <cell r="I182">
            <v>132824.952484587</v>
          </cell>
        </row>
        <row r="183">
          <cell r="E183" t="str">
            <v>UA518SERVICE15</v>
          </cell>
          <cell r="F183" t="str">
            <v>UA518SECTOR5</v>
          </cell>
          <cell r="G183">
            <v>518</v>
          </cell>
          <cell r="H183">
            <v>15</v>
          </cell>
          <cell r="I183">
            <v>127983.046986242</v>
          </cell>
        </row>
        <row r="184">
          <cell r="E184" t="str">
            <v>UA520SERVICE15</v>
          </cell>
          <cell r="F184" t="str">
            <v>UA520SECTOR5</v>
          </cell>
          <cell r="G184">
            <v>520</v>
          </cell>
          <cell r="H184">
            <v>15</v>
          </cell>
          <cell r="I184">
            <v>187012.866970343</v>
          </cell>
        </row>
        <row r="185">
          <cell r="E185" t="str">
            <v>UA522SERVICE15</v>
          </cell>
          <cell r="F185" t="str">
            <v>UA522SECTOR5</v>
          </cell>
          <cell r="G185">
            <v>522</v>
          </cell>
          <cell r="H185">
            <v>15</v>
          </cell>
          <cell r="I185">
            <v>155658.554835042</v>
          </cell>
        </row>
        <row r="186">
          <cell r="E186" t="str">
            <v>UA524SERVICE15</v>
          </cell>
          <cell r="F186" t="str">
            <v>UA524SECTOR5</v>
          </cell>
          <cell r="G186">
            <v>524</v>
          </cell>
          <cell r="H186">
            <v>15</v>
          </cell>
          <cell r="I186">
            <v>170090.34306719</v>
          </cell>
        </row>
        <row r="187">
          <cell r="E187" t="str">
            <v>UA526SERVICE15</v>
          </cell>
          <cell r="F187" t="str">
            <v>UA526SECTOR5</v>
          </cell>
          <cell r="G187">
            <v>526</v>
          </cell>
          <cell r="H187">
            <v>15</v>
          </cell>
          <cell r="I187">
            <v>91396.0731360857</v>
          </cell>
        </row>
        <row r="188">
          <cell r="E188" t="str">
            <v>UA528SERVICE15</v>
          </cell>
          <cell r="F188" t="str">
            <v>UA528SECTOR5</v>
          </cell>
          <cell r="G188">
            <v>528</v>
          </cell>
          <cell r="H188">
            <v>15</v>
          </cell>
          <cell r="I188">
            <v>155611.504324777</v>
          </cell>
        </row>
        <row r="189">
          <cell r="E189" t="str">
            <v>UA530SERVICE15</v>
          </cell>
          <cell r="F189" t="str">
            <v>UA530SECTOR5</v>
          </cell>
          <cell r="G189">
            <v>530</v>
          </cell>
          <cell r="H189">
            <v>15</v>
          </cell>
          <cell r="I189">
            <v>233118.658362956</v>
          </cell>
        </row>
        <row r="190">
          <cell r="E190" t="str">
            <v>UA532SERVICE15</v>
          </cell>
          <cell r="F190" t="str">
            <v>UA532SECTOR5</v>
          </cell>
          <cell r="G190">
            <v>532</v>
          </cell>
          <cell r="H190">
            <v>15</v>
          </cell>
          <cell r="I190">
            <v>272888.369415711</v>
          </cell>
        </row>
        <row r="191">
          <cell r="E191" t="str">
            <v>UA534SERVICE15</v>
          </cell>
          <cell r="F191" t="str">
            <v>UA534SECTOR5</v>
          </cell>
          <cell r="G191">
            <v>534</v>
          </cell>
          <cell r="H191">
            <v>15</v>
          </cell>
          <cell r="I191">
            <v>175597.345635239</v>
          </cell>
        </row>
        <row r="192">
          <cell r="E192" t="str">
            <v>UA536SERVICE15</v>
          </cell>
          <cell r="F192" t="str">
            <v>UA536SECTOR5</v>
          </cell>
          <cell r="G192">
            <v>536</v>
          </cell>
          <cell r="H192">
            <v>15</v>
          </cell>
          <cell r="I192">
            <v>171962.473588012</v>
          </cell>
        </row>
        <row r="193">
          <cell r="E193" t="str">
            <v>UA538SERVICE15</v>
          </cell>
          <cell r="F193" t="str">
            <v>UA538SECTOR5</v>
          </cell>
          <cell r="G193">
            <v>538</v>
          </cell>
          <cell r="H193">
            <v>15</v>
          </cell>
          <cell r="I193">
            <v>160896.450077062</v>
          </cell>
        </row>
        <row r="194">
          <cell r="E194" t="str">
            <v>UA540SERVICE15</v>
          </cell>
          <cell r="F194" t="str">
            <v>UA540SECTOR5</v>
          </cell>
          <cell r="G194">
            <v>540</v>
          </cell>
          <cell r="H194">
            <v>15</v>
          </cell>
          <cell r="I194">
            <v>309725.448371394</v>
          </cell>
        </row>
        <row r="195">
          <cell r="E195" t="str">
            <v>UA542SERVICE15</v>
          </cell>
          <cell r="F195" t="str">
            <v>UA542SECTOR5</v>
          </cell>
          <cell r="G195">
            <v>542</v>
          </cell>
          <cell r="H195">
            <v>15</v>
          </cell>
          <cell r="I195">
            <v>74174.1947424493</v>
          </cell>
        </row>
        <row r="196">
          <cell r="E196" t="str">
            <v>UA544SERVICE15</v>
          </cell>
          <cell r="F196" t="str">
            <v>UA544SECTOR5</v>
          </cell>
          <cell r="G196">
            <v>544</v>
          </cell>
          <cell r="H196">
            <v>15</v>
          </cell>
          <cell r="I196">
            <v>236768.81991709</v>
          </cell>
        </row>
        <row r="197">
          <cell r="E197" t="str">
            <v>UA545SERVICE15</v>
          </cell>
          <cell r="F197" t="str">
            <v>UA545SECTOR5</v>
          </cell>
          <cell r="G197">
            <v>545</v>
          </cell>
          <cell r="H197">
            <v>15</v>
          </cell>
          <cell r="I197">
            <v>86777.5174311705</v>
          </cell>
        </row>
        <row r="198">
          <cell r="E198" t="str">
            <v>UA546SERVICE15</v>
          </cell>
          <cell r="F198" t="str">
            <v>UA546SECTOR5</v>
          </cell>
          <cell r="G198">
            <v>546</v>
          </cell>
          <cell r="H198">
            <v>15</v>
          </cell>
          <cell r="I198">
            <v>122055.088161781</v>
          </cell>
        </row>
        <row r="199">
          <cell r="E199" t="str">
            <v>UA548SERVICE15</v>
          </cell>
          <cell r="F199" t="str">
            <v>UA548SECTOR5</v>
          </cell>
          <cell r="G199">
            <v>548</v>
          </cell>
          <cell r="H199">
            <v>15</v>
          </cell>
          <cell r="I199">
            <v>100922.39412231</v>
          </cell>
        </row>
        <row r="200">
          <cell r="E200" t="str">
            <v>UA550SERVICE15</v>
          </cell>
          <cell r="F200" t="str">
            <v>UA550SECTOR5</v>
          </cell>
          <cell r="G200">
            <v>550</v>
          </cell>
          <cell r="H200">
            <v>15</v>
          </cell>
          <cell r="I200">
            <v>182606.455494394</v>
          </cell>
        </row>
        <row r="201">
          <cell r="E201" t="str">
            <v>UA552SERVICE15</v>
          </cell>
          <cell r="F201" t="str">
            <v>UA552SECTOR5</v>
          </cell>
          <cell r="G201">
            <v>552</v>
          </cell>
          <cell r="H201">
            <v>15</v>
          </cell>
          <cell r="I201">
            <v>378678.739932105</v>
          </cell>
        </row>
        <row r="202">
          <cell r="E202" t="str">
            <v>UA512SERVICE17</v>
          </cell>
          <cell r="F202" t="str">
            <v>UA512SECTOR6</v>
          </cell>
          <cell r="G202">
            <v>512</v>
          </cell>
          <cell r="H202">
            <v>17</v>
          </cell>
          <cell r="I202">
            <v>7040762.15262102</v>
          </cell>
        </row>
        <row r="203">
          <cell r="E203" t="str">
            <v>UA514SERVICE17</v>
          </cell>
          <cell r="F203" t="str">
            <v>UA514SECTOR6</v>
          </cell>
          <cell r="G203">
            <v>514</v>
          </cell>
          <cell r="H203">
            <v>17</v>
          </cell>
          <cell r="I203">
            <v>10938903.0956066</v>
          </cell>
        </row>
        <row r="204">
          <cell r="E204" t="str">
            <v>UA516SERVICE17</v>
          </cell>
          <cell r="F204" t="str">
            <v>UA516SECTOR6</v>
          </cell>
          <cell r="G204">
            <v>516</v>
          </cell>
          <cell r="H204">
            <v>17</v>
          </cell>
          <cell r="I204">
            <v>11404167.2623788</v>
          </cell>
        </row>
        <row r="205">
          <cell r="E205" t="str">
            <v>UA518SERVICE17</v>
          </cell>
          <cell r="F205" t="str">
            <v>UA518SECTOR6</v>
          </cell>
          <cell r="G205">
            <v>518</v>
          </cell>
          <cell r="H205">
            <v>17</v>
          </cell>
          <cell r="I205">
            <v>11336976.0129457</v>
          </cell>
        </row>
        <row r="206">
          <cell r="E206" t="str">
            <v>UA520SERVICE17</v>
          </cell>
          <cell r="F206" t="str">
            <v>UA520SECTOR6</v>
          </cell>
          <cell r="G206">
            <v>520</v>
          </cell>
          <cell r="H206">
            <v>17</v>
          </cell>
          <cell r="I206">
            <v>14979257.2728305</v>
          </cell>
        </row>
        <row r="207">
          <cell r="E207" t="str">
            <v>UA522SERVICE17</v>
          </cell>
          <cell r="F207" t="str">
            <v>UA522SECTOR6</v>
          </cell>
          <cell r="G207">
            <v>522</v>
          </cell>
          <cell r="H207">
            <v>17</v>
          </cell>
          <cell r="I207">
            <v>16264836.4338817</v>
          </cell>
        </row>
        <row r="208">
          <cell r="E208" t="str">
            <v>UA524SERVICE17</v>
          </cell>
          <cell r="F208" t="str">
            <v>UA524SECTOR6</v>
          </cell>
          <cell r="G208">
            <v>524</v>
          </cell>
          <cell r="H208">
            <v>17</v>
          </cell>
          <cell r="I208">
            <v>10080524.1311331</v>
          </cell>
        </row>
        <row r="209">
          <cell r="E209" t="str">
            <v>UA526SERVICE17</v>
          </cell>
          <cell r="F209" t="str">
            <v>UA526SECTOR6</v>
          </cell>
          <cell r="G209">
            <v>526</v>
          </cell>
          <cell r="H209">
            <v>17</v>
          </cell>
          <cell r="I209">
            <v>5658575.52226776</v>
          </cell>
        </row>
        <row r="210">
          <cell r="E210" t="str">
            <v>UA528SERVICE17</v>
          </cell>
          <cell r="F210" t="str">
            <v>UA528SECTOR6</v>
          </cell>
          <cell r="G210">
            <v>528</v>
          </cell>
          <cell r="H210">
            <v>17</v>
          </cell>
          <cell r="I210">
            <v>12734884.0235113</v>
          </cell>
        </row>
        <row r="211">
          <cell r="E211" t="str">
            <v>UA530SERVICE17</v>
          </cell>
          <cell r="F211" t="str">
            <v>UA530SECTOR6</v>
          </cell>
          <cell r="G211">
            <v>530</v>
          </cell>
          <cell r="H211">
            <v>17</v>
          </cell>
          <cell r="I211">
            <v>18893190.0302857</v>
          </cell>
        </row>
        <row r="212">
          <cell r="E212" t="str">
            <v>UA532SERVICE17</v>
          </cell>
          <cell r="F212" t="str">
            <v>UA532SECTOR6</v>
          </cell>
          <cell r="G212">
            <v>532</v>
          </cell>
          <cell r="H212">
            <v>17</v>
          </cell>
          <cell r="I212">
            <v>29132233.6808971</v>
          </cell>
        </row>
        <row r="213">
          <cell r="E213" t="str">
            <v>UA534SERVICE17</v>
          </cell>
          <cell r="F213" t="str">
            <v>UA534SECTOR6</v>
          </cell>
          <cell r="G213">
            <v>534</v>
          </cell>
          <cell r="H213">
            <v>17</v>
          </cell>
          <cell r="I213">
            <v>18746384.1143978</v>
          </cell>
        </row>
        <row r="214">
          <cell r="E214" t="str">
            <v>UA536SERVICE17</v>
          </cell>
          <cell r="F214" t="str">
            <v>UA536SECTOR6</v>
          </cell>
          <cell r="G214">
            <v>536</v>
          </cell>
          <cell r="H214">
            <v>17</v>
          </cell>
          <cell r="I214">
            <v>16610662.5140967</v>
          </cell>
        </row>
        <row r="215">
          <cell r="E215" t="str">
            <v>UA538SERVICE17</v>
          </cell>
          <cell r="F215" t="str">
            <v>UA538SECTOR6</v>
          </cell>
          <cell r="G215">
            <v>538</v>
          </cell>
          <cell r="H215">
            <v>17</v>
          </cell>
          <cell r="I215">
            <v>13146400.3006463</v>
          </cell>
        </row>
        <row r="216">
          <cell r="E216" t="str">
            <v>UA540SERVICE17</v>
          </cell>
          <cell r="F216" t="str">
            <v>UA540SECTOR6</v>
          </cell>
          <cell r="G216">
            <v>540</v>
          </cell>
          <cell r="H216">
            <v>17</v>
          </cell>
          <cell r="I216">
            <v>33391046.2355233</v>
          </cell>
        </row>
        <row r="217">
          <cell r="E217" t="str">
            <v>UA542SERVICE17</v>
          </cell>
          <cell r="F217" t="str">
            <v>UA542SECTOR6</v>
          </cell>
          <cell r="G217">
            <v>542</v>
          </cell>
          <cell r="H217">
            <v>17</v>
          </cell>
          <cell r="I217">
            <v>9767067.90414309</v>
          </cell>
        </row>
        <row r="218">
          <cell r="E218" t="str">
            <v>UA544SERVICE17</v>
          </cell>
          <cell r="F218" t="str">
            <v>UA544SECTOR6</v>
          </cell>
          <cell r="G218">
            <v>544</v>
          </cell>
          <cell r="H218">
            <v>17</v>
          </cell>
          <cell r="I218">
            <v>26571367.321516</v>
          </cell>
        </row>
        <row r="219">
          <cell r="E219" t="str">
            <v>UA545SERVICE17</v>
          </cell>
          <cell r="F219" t="str">
            <v>UA545SECTOR6</v>
          </cell>
          <cell r="G219">
            <v>545</v>
          </cell>
          <cell r="H219">
            <v>17</v>
          </cell>
          <cell r="I219">
            <v>11244305.1898782</v>
          </cell>
        </row>
        <row r="220">
          <cell r="E220" t="str">
            <v>UA546SERVICE17</v>
          </cell>
          <cell r="F220" t="str">
            <v>UA546SECTOR6</v>
          </cell>
          <cell r="G220">
            <v>546</v>
          </cell>
          <cell r="H220">
            <v>17</v>
          </cell>
          <cell r="I220">
            <v>13339461.0082104</v>
          </cell>
        </row>
        <row r="221">
          <cell r="E221" t="str">
            <v>UA548SERVICE17</v>
          </cell>
          <cell r="F221" t="str">
            <v>UA548SECTOR6</v>
          </cell>
          <cell r="G221">
            <v>548</v>
          </cell>
          <cell r="H221">
            <v>17</v>
          </cell>
          <cell r="I221">
            <v>6403050.46515274</v>
          </cell>
        </row>
        <row r="222">
          <cell r="E222" t="str">
            <v>UA550SERVICE17</v>
          </cell>
          <cell r="F222" t="str">
            <v>UA550SECTOR6</v>
          </cell>
          <cell r="G222">
            <v>550</v>
          </cell>
          <cell r="H222">
            <v>17</v>
          </cell>
          <cell r="I222">
            <v>23092200.619347</v>
          </cell>
        </row>
        <row r="223">
          <cell r="E223" t="str">
            <v>UA552SERVICE17</v>
          </cell>
          <cell r="F223" t="str">
            <v>UA552SECTOR6</v>
          </cell>
          <cell r="G223">
            <v>552</v>
          </cell>
          <cell r="H223">
            <v>17</v>
          </cell>
          <cell r="I223">
            <v>49012814.9476178</v>
          </cell>
        </row>
        <row r="224">
          <cell r="E224" t="str">
            <v>UA512SERVICE20</v>
          </cell>
          <cell r="F224" t="str">
            <v>UA512SECTOR6</v>
          </cell>
          <cell r="G224">
            <v>512</v>
          </cell>
          <cell r="H224">
            <v>20</v>
          </cell>
          <cell r="I224">
            <v>11985743.3968735</v>
          </cell>
        </row>
        <row r="225">
          <cell r="E225" t="str">
            <v>UA514SERVICE20</v>
          </cell>
          <cell r="F225" t="str">
            <v>UA514SECTOR6</v>
          </cell>
          <cell r="G225">
            <v>514</v>
          </cell>
          <cell r="H225">
            <v>20</v>
          </cell>
          <cell r="I225">
            <v>21086087.2614642</v>
          </cell>
        </row>
        <row r="226">
          <cell r="E226" t="str">
            <v>UA516SERVICE20</v>
          </cell>
          <cell r="F226" t="str">
            <v>UA516SECTOR6</v>
          </cell>
          <cell r="G226">
            <v>516</v>
          </cell>
          <cell r="H226">
            <v>20</v>
          </cell>
          <cell r="I226">
            <v>23057534.4161386</v>
          </cell>
        </row>
        <row r="227">
          <cell r="E227" t="str">
            <v>UA518SERVICE20</v>
          </cell>
          <cell r="F227" t="str">
            <v>UA518SECTOR6</v>
          </cell>
          <cell r="G227">
            <v>518</v>
          </cell>
          <cell r="H227">
            <v>20</v>
          </cell>
          <cell r="I227">
            <v>18566101.6970779</v>
          </cell>
        </row>
        <row r="228">
          <cell r="E228" t="str">
            <v>UA520SERVICE20</v>
          </cell>
          <cell r="F228" t="str">
            <v>UA520SECTOR6</v>
          </cell>
          <cell r="G228">
            <v>520</v>
          </cell>
          <cell r="H228">
            <v>20</v>
          </cell>
          <cell r="I228">
            <v>20531461.0153735</v>
          </cell>
        </row>
        <row r="229">
          <cell r="E229" t="str">
            <v>UA522SERVICE20</v>
          </cell>
          <cell r="F229" t="str">
            <v>UA522SECTOR6</v>
          </cell>
          <cell r="G229">
            <v>522</v>
          </cell>
          <cell r="H229">
            <v>20</v>
          </cell>
          <cell r="I229">
            <v>20156498.4445091</v>
          </cell>
        </row>
        <row r="230">
          <cell r="E230" t="str">
            <v>UA524SERVICE20</v>
          </cell>
          <cell r="F230" t="str">
            <v>UA524SECTOR6</v>
          </cell>
          <cell r="G230">
            <v>524</v>
          </cell>
          <cell r="H230">
            <v>20</v>
          </cell>
          <cell r="I230">
            <v>24542784.3732103</v>
          </cell>
        </row>
        <row r="231">
          <cell r="E231" t="str">
            <v>UA526SERVICE20</v>
          </cell>
          <cell r="F231" t="str">
            <v>UA526SECTOR6</v>
          </cell>
          <cell r="G231">
            <v>526</v>
          </cell>
          <cell r="H231">
            <v>20</v>
          </cell>
          <cell r="I231">
            <v>13410747.8059939</v>
          </cell>
        </row>
        <row r="232">
          <cell r="E232" t="str">
            <v>UA528SERVICE20</v>
          </cell>
          <cell r="F232" t="str">
            <v>UA528SECTOR6</v>
          </cell>
          <cell r="G232">
            <v>528</v>
          </cell>
          <cell r="H232">
            <v>20</v>
          </cell>
          <cell r="I232">
            <v>20262194.7922495</v>
          </cell>
        </row>
        <row r="233">
          <cell r="E233" t="str">
            <v>UA530SERVICE20</v>
          </cell>
          <cell r="F233" t="str">
            <v>UA530SECTOR6</v>
          </cell>
          <cell r="G233">
            <v>530</v>
          </cell>
          <cell r="H233">
            <v>20</v>
          </cell>
          <cell r="I233">
            <v>33169730.4896962</v>
          </cell>
        </row>
        <row r="234">
          <cell r="E234" t="str">
            <v>UA532SERVICE20</v>
          </cell>
          <cell r="F234" t="str">
            <v>UA532SECTOR6</v>
          </cell>
          <cell r="G234">
            <v>532</v>
          </cell>
          <cell r="H234">
            <v>20</v>
          </cell>
          <cell r="I234">
            <v>38830610.6458903</v>
          </cell>
        </row>
        <row r="235">
          <cell r="E235" t="str">
            <v>UA534SERVICE20</v>
          </cell>
          <cell r="F235" t="str">
            <v>UA534SECTOR6</v>
          </cell>
          <cell r="G235">
            <v>534</v>
          </cell>
          <cell r="H235">
            <v>20</v>
          </cell>
          <cell r="I235">
            <v>25344948.2583279</v>
          </cell>
        </row>
        <row r="236">
          <cell r="E236" t="str">
            <v>UA536SERVICE20</v>
          </cell>
          <cell r="F236" t="str">
            <v>UA536SECTOR6</v>
          </cell>
          <cell r="G236">
            <v>536</v>
          </cell>
          <cell r="H236">
            <v>20</v>
          </cell>
          <cell r="I236">
            <v>20505661.2917436</v>
          </cell>
        </row>
        <row r="237">
          <cell r="E237" t="str">
            <v>UA538SERVICE20</v>
          </cell>
          <cell r="F237" t="str">
            <v>UA538SECTOR6</v>
          </cell>
          <cell r="G237">
            <v>538</v>
          </cell>
          <cell r="H237">
            <v>20</v>
          </cell>
          <cell r="I237">
            <v>17945043.253447</v>
          </cell>
        </row>
        <row r="238">
          <cell r="E238" t="str">
            <v>UA540SERVICE20</v>
          </cell>
          <cell r="F238" t="str">
            <v>UA540SECTOR6</v>
          </cell>
          <cell r="G238">
            <v>540</v>
          </cell>
          <cell r="H238">
            <v>20</v>
          </cell>
          <cell r="I238">
            <v>38581896.6638109</v>
          </cell>
        </row>
        <row r="239">
          <cell r="E239" t="str">
            <v>UA542SERVICE20</v>
          </cell>
          <cell r="F239" t="str">
            <v>UA542SECTOR6</v>
          </cell>
          <cell r="G239">
            <v>542</v>
          </cell>
          <cell r="H239">
            <v>20</v>
          </cell>
          <cell r="I239">
            <v>9156278.18120507</v>
          </cell>
        </row>
        <row r="240">
          <cell r="E240" t="str">
            <v>UA544SERVICE20</v>
          </cell>
          <cell r="F240" t="str">
            <v>UA544SECTOR6</v>
          </cell>
          <cell r="G240">
            <v>544</v>
          </cell>
          <cell r="H240">
            <v>20</v>
          </cell>
          <cell r="I240">
            <v>26277731.2263019</v>
          </cell>
        </row>
        <row r="241">
          <cell r="E241" t="str">
            <v>UA545SERVICE20</v>
          </cell>
          <cell r="F241" t="str">
            <v>UA545SECTOR6</v>
          </cell>
          <cell r="G241">
            <v>545</v>
          </cell>
          <cell r="H241">
            <v>20</v>
          </cell>
          <cell r="I241">
            <v>12357630.7194109</v>
          </cell>
        </row>
        <row r="242">
          <cell r="E242" t="str">
            <v>UA546SERVICE20</v>
          </cell>
          <cell r="F242" t="str">
            <v>UA546SECTOR6</v>
          </cell>
          <cell r="G242">
            <v>546</v>
          </cell>
          <cell r="H242">
            <v>20</v>
          </cell>
          <cell r="I242">
            <v>14913273.9944314</v>
          </cell>
        </row>
        <row r="243">
          <cell r="E243" t="str">
            <v>UA548SERVICE20</v>
          </cell>
          <cell r="F243" t="str">
            <v>UA548SECTOR6</v>
          </cell>
          <cell r="G243">
            <v>548</v>
          </cell>
          <cell r="H243">
            <v>20</v>
          </cell>
          <cell r="I243">
            <v>13692825.3165624</v>
          </cell>
        </row>
        <row r="244">
          <cell r="E244" t="str">
            <v>UA550SERVICE20</v>
          </cell>
          <cell r="F244" t="str">
            <v>UA550SECTOR6</v>
          </cell>
          <cell r="G244">
            <v>550</v>
          </cell>
          <cell r="H244">
            <v>20</v>
          </cell>
          <cell r="I244">
            <v>20918967.0303705</v>
          </cell>
        </row>
        <row r="245">
          <cell r="E245" t="str">
            <v>UA552SERVICE20</v>
          </cell>
          <cell r="F245" t="str">
            <v>UA552SECTOR6</v>
          </cell>
          <cell r="G245">
            <v>552</v>
          </cell>
          <cell r="H245">
            <v>20</v>
          </cell>
          <cell r="I245">
            <v>41636542.0625465</v>
          </cell>
        </row>
        <row r="246">
          <cell r="E246" t="str">
            <v>UA512SERVICE21</v>
          </cell>
          <cell r="F246" t="str">
            <v>UA512SECTOR6</v>
          </cell>
          <cell r="G246">
            <v>512</v>
          </cell>
          <cell r="H246">
            <v>21</v>
          </cell>
          <cell r="I246">
            <v>9219178.211592</v>
          </cell>
        </row>
        <row r="247">
          <cell r="E247" t="str">
            <v>UA514SERVICE21</v>
          </cell>
          <cell r="F247" t="str">
            <v>UA514SECTOR6</v>
          </cell>
          <cell r="G247">
            <v>514</v>
          </cell>
          <cell r="H247">
            <v>21</v>
          </cell>
          <cell r="I247">
            <v>16125092.6360355</v>
          </cell>
        </row>
        <row r="248">
          <cell r="E248" t="str">
            <v>UA516SERVICE21</v>
          </cell>
          <cell r="F248" t="str">
            <v>UA516SECTOR6</v>
          </cell>
          <cell r="G248">
            <v>516</v>
          </cell>
          <cell r="H248">
            <v>21</v>
          </cell>
          <cell r="I248">
            <v>14888981.9974902</v>
          </cell>
        </row>
        <row r="249">
          <cell r="E249" t="str">
            <v>UA518SERVICE21</v>
          </cell>
          <cell r="F249" t="str">
            <v>UA518SECTOR6</v>
          </cell>
          <cell r="G249">
            <v>518</v>
          </cell>
          <cell r="H249">
            <v>21</v>
          </cell>
          <cell r="I249">
            <v>13650189.0187803</v>
          </cell>
        </row>
        <row r="250">
          <cell r="E250" t="str">
            <v>UA520SERVICE21</v>
          </cell>
          <cell r="F250" t="str">
            <v>UA520SECTOR6</v>
          </cell>
          <cell r="G250">
            <v>520</v>
          </cell>
          <cell r="H250">
            <v>21</v>
          </cell>
          <cell r="I250">
            <v>20132932.3627154</v>
          </cell>
        </row>
        <row r="251">
          <cell r="E251" t="str">
            <v>UA522SERVICE21</v>
          </cell>
          <cell r="F251" t="str">
            <v>UA522SECTOR6</v>
          </cell>
          <cell r="G251">
            <v>522</v>
          </cell>
          <cell r="H251">
            <v>21</v>
          </cell>
          <cell r="I251">
            <v>18704043.2046876</v>
          </cell>
        </row>
        <row r="252">
          <cell r="E252" t="str">
            <v>UA524SERVICE21</v>
          </cell>
          <cell r="F252" t="str">
            <v>UA524SECTOR6</v>
          </cell>
          <cell r="G252">
            <v>524</v>
          </cell>
          <cell r="H252">
            <v>21</v>
          </cell>
          <cell r="I252">
            <v>17530047.8476637</v>
          </cell>
        </row>
        <row r="253">
          <cell r="E253" t="str">
            <v>UA526SERVICE21</v>
          </cell>
          <cell r="F253" t="str">
            <v>UA526SECTOR6</v>
          </cell>
          <cell r="G253">
            <v>526</v>
          </cell>
          <cell r="H253">
            <v>21</v>
          </cell>
          <cell r="I253">
            <v>10658950.3095169</v>
          </cell>
        </row>
        <row r="254">
          <cell r="E254" t="str">
            <v>UA528SERVICE21</v>
          </cell>
          <cell r="F254" t="str">
            <v>UA528SECTOR6</v>
          </cell>
          <cell r="G254">
            <v>528</v>
          </cell>
          <cell r="H254">
            <v>21</v>
          </cell>
          <cell r="I254">
            <v>15787501.9818658</v>
          </cell>
        </row>
        <row r="255">
          <cell r="E255" t="str">
            <v>UA530SERVICE21</v>
          </cell>
          <cell r="F255" t="str">
            <v>UA530SECTOR6</v>
          </cell>
          <cell r="G255">
            <v>530</v>
          </cell>
          <cell r="H255">
            <v>21</v>
          </cell>
          <cell r="I255">
            <v>25566372.3219917</v>
          </cell>
        </row>
        <row r="256">
          <cell r="E256" t="str">
            <v>UA532SERVICE21</v>
          </cell>
          <cell r="F256" t="str">
            <v>UA532SECTOR6</v>
          </cell>
          <cell r="G256">
            <v>532</v>
          </cell>
          <cell r="H256">
            <v>21</v>
          </cell>
          <cell r="I256">
            <v>34185782.8662058</v>
          </cell>
        </row>
        <row r="257">
          <cell r="E257" t="str">
            <v>UA534SERVICE21</v>
          </cell>
          <cell r="F257" t="str">
            <v>UA534SECTOR6</v>
          </cell>
          <cell r="G257">
            <v>534</v>
          </cell>
          <cell r="H257">
            <v>21</v>
          </cell>
          <cell r="I257">
            <v>21357746.4713945</v>
          </cell>
        </row>
        <row r="258">
          <cell r="E258" t="str">
            <v>UA536SERVICE21</v>
          </cell>
          <cell r="F258" t="str">
            <v>UA536SECTOR6</v>
          </cell>
          <cell r="G258">
            <v>536</v>
          </cell>
          <cell r="H258">
            <v>21</v>
          </cell>
          <cell r="I258">
            <v>19719684.6116714</v>
          </cell>
        </row>
        <row r="259">
          <cell r="E259" t="str">
            <v>UA538SERVICE21</v>
          </cell>
          <cell r="F259" t="str">
            <v>UA538SECTOR6</v>
          </cell>
          <cell r="G259">
            <v>538</v>
          </cell>
          <cell r="H259">
            <v>21</v>
          </cell>
          <cell r="I259">
            <v>16647496.6418162</v>
          </cell>
        </row>
        <row r="260">
          <cell r="E260" t="str">
            <v>UA540SERVICE21</v>
          </cell>
          <cell r="F260" t="str">
            <v>UA540SECTOR6</v>
          </cell>
          <cell r="G260">
            <v>540</v>
          </cell>
          <cell r="H260">
            <v>21</v>
          </cell>
          <cell r="I260">
            <v>34763653.3996947</v>
          </cell>
        </row>
        <row r="261">
          <cell r="E261" t="str">
            <v>UA542SERVICE21</v>
          </cell>
          <cell r="F261" t="str">
            <v>UA542SECTOR6</v>
          </cell>
          <cell r="G261">
            <v>542</v>
          </cell>
          <cell r="H261">
            <v>21</v>
          </cell>
          <cell r="I261">
            <v>8709199.45267497</v>
          </cell>
        </row>
        <row r="262">
          <cell r="E262" t="str">
            <v>UA544SERVICE21</v>
          </cell>
          <cell r="F262" t="str">
            <v>UA544SECTOR6</v>
          </cell>
          <cell r="G262">
            <v>544</v>
          </cell>
          <cell r="H262">
            <v>21</v>
          </cell>
          <cell r="I262">
            <v>25859786.4214913</v>
          </cell>
        </row>
        <row r="263">
          <cell r="E263" t="str">
            <v>UA545SERVICE21</v>
          </cell>
          <cell r="F263" t="str">
            <v>UA545SECTOR6</v>
          </cell>
          <cell r="G263">
            <v>545</v>
          </cell>
          <cell r="H263">
            <v>21</v>
          </cell>
          <cell r="I263">
            <v>10527780.8963086</v>
          </cell>
        </row>
        <row r="264">
          <cell r="E264" t="str">
            <v>UA546SERVICE21</v>
          </cell>
          <cell r="F264" t="str">
            <v>UA546SECTOR6</v>
          </cell>
          <cell r="G264">
            <v>546</v>
          </cell>
          <cell r="H264">
            <v>21</v>
          </cell>
          <cell r="I264">
            <v>12948845.2814005</v>
          </cell>
        </row>
        <row r="265">
          <cell r="E265" t="str">
            <v>UA548SERVICE21</v>
          </cell>
          <cell r="F265" t="str">
            <v>UA548SECTOR6</v>
          </cell>
          <cell r="G265">
            <v>548</v>
          </cell>
          <cell r="H265">
            <v>21</v>
          </cell>
          <cell r="I265">
            <v>11295282.651115</v>
          </cell>
        </row>
        <row r="266">
          <cell r="E266" t="str">
            <v>UA550SERVICE21</v>
          </cell>
          <cell r="F266" t="str">
            <v>UA550SECTOR6</v>
          </cell>
          <cell r="G266">
            <v>550</v>
          </cell>
          <cell r="H266">
            <v>21</v>
          </cell>
          <cell r="I266">
            <v>19872892.4968291</v>
          </cell>
        </row>
        <row r="267">
          <cell r="E267" t="str">
            <v>UA552SERVICE21</v>
          </cell>
          <cell r="F267" t="str">
            <v>UA552SECTOR6</v>
          </cell>
          <cell r="G267">
            <v>552</v>
          </cell>
          <cell r="H267">
            <v>21</v>
          </cell>
          <cell r="I267">
            <v>51418477.6650417</v>
          </cell>
        </row>
        <row r="268">
          <cell r="E268" t="str">
            <v>UA512SERVICE27</v>
          </cell>
          <cell r="F268" t="str">
            <v>UA512SECTOR6</v>
          </cell>
          <cell r="G268">
            <v>512</v>
          </cell>
          <cell r="H268">
            <v>27</v>
          </cell>
          <cell r="I268">
            <v>148849.475121498</v>
          </cell>
        </row>
        <row r="269">
          <cell r="E269" t="str">
            <v>UA514SERVICE27</v>
          </cell>
          <cell r="F269" t="str">
            <v>UA514SECTOR6</v>
          </cell>
          <cell r="G269">
            <v>514</v>
          </cell>
          <cell r="H269">
            <v>27</v>
          </cell>
          <cell r="I269">
            <v>252773.505052154</v>
          </cell>
        </row>
        <row r="270">
          <cell r="E270" t="str">
            <v>UA516SERVICE27</v>
          </cell>
          <cell r="F270" t="str">
            <v>UA516SECTOR6</v>
          </cell>
          <cell r="G270">
            <v>516</v>
          </cell>
          <cell r="H270">
            <v>27</v>
          </cell>
          <cell r="I270">
            <v>259420.806489547</v>
          </cell>
        </row>
        <row r="271">
          <cell r="E271" t="str">
            <v>UA518SERVICE27</v>
          </cell>
          <cell r="F271" t="str">
            <v>UA518SECTOR6</v>
          </cell>
          <cell r="G271">
            <v>518</v>
          </cell>
          <cell r="H271">
            <v>27</v>
          </cell>
          <cell r="I271">
            <v>228758.018213901</v>
          </cell>
        </row>
        <row r="272">
          <cell r="E272" t="str">
            <v>UA520SERVICE27</v>
          </cell>
          <cell r="F272" t="str">
            <v>UA520SECTOR6</v>
          </cell>
          <cell r="G272">
            <v>520</v>
          </cell>
          <cell r="H272">
            <v>27</v>
          </cell>
          <cell r="I272">
            <v>291066.166705666</v>
          </cell>
        </row>
        <row r="273">
          <cell r="E273" t="str">
            <v>UA522SERVICE27</v>
          </cell>
          <cell r="F273" t="str">
            <v>UA522SECTOR6</v>
          </cell>
          <cell r="G273">
            <v>522</v>
          </cell>
          <cell r="H273">
            <v>27</v>
          </cell>
          <cell r="I273">
            <v>288423.109452411</v>
          </cell>
        </row>
        <row r="274">
          <cell r="E274" t="str">
            <v>UA524SERVICE27</v>
          </cell>
          <cell r="F274" t="str">
            <v>UA524SECTOR6</v>
          </cell>
          <cell r="G274">
            <v>524</v>
          </cell>
          <cell r="H274">
            <v>27</v>
          </cell>
          <cell r="I274">
            <v>273973.530018083</v>
          </cell>
        </row>
        <row r="275">
          <cell r="E275" t="str">
            <v>UA526SERVICE27</v>
          </cell>
          <cell r="F275" t="str">
            <v>UA526SECTOR6</v>
          </cell>
          <cell r="G275">
            <v>526</v>
          </cell>
          <cell r="H275">
            <v>27</v>
          </cell>
          <cell r="I275">
            <v>156662.427326174</v>
          </cell>
        </row>
        <row r="276">
          <cell r="E276" t="str">
            <v>UA528SERVICE27</v>
          </cell>
          <cell r="F276" t="str">
            <v>UA528SECTOR6</v>
          </cell>
          <cell r="G276">
            <v>528</v>
          </cell>
          <cell r="H276">
            <v>27</v>
          </cell>
          <cell r="I276">
            <v>255920.668352192</v>
          </cell>
        </row>
        <row r="277">
          <cell r="E277" t="str">
            <v>UA530SERVICE27</v>
          </cell>
          <cell r="F277" t="str">
            <v>UA530SECTOR6</v>
          </cell>
          <cell r="G277">
            <v>530</v>
          </cell>
          <cell r="H277">
            <v>27</v>
          </cell>
          <cell r="I277">
            <v>406488.067716756</v>
          </cell>
        </row>
        <row r="278">
          <cell r="E278" t="str">
            <v>UA532SERVICE27</v>
          </cell>
          <cell r="F278" t="str">
            <v>UA532SECTOR6</v>
          </cell>
          <cell r="G278">
            <v>532</v>
          </cell>
          <cell r="H278">
            <v>27</v>
          </cell>
          <cell r="I278">
            <v>533477.772612999</v>
          </cell>
        </row>
        <row r="279">
          <cell r="E279" t="str">
            <v>UA534SERVICE27</v>
          </cell>
          <cell r="F279" t="str">
            <v>UA534SECTOR6</v>
          </cell>
          <cell r="G279">
            <v>534</v>
          </cell>
          <cell r="H279">
            <v>27</v>
          </cell>
          <cell r="I279">
            <v>342476.670274129</v>
          </cell>
        </row>
        <row r="280">
          <cell r="E280" t="str">
            <v>UA536SERVICE27</v>
          </cell>
          <cell r="F280" t="str">
            <v>UA536SECTOR6</v>
          </cell>
          <cell r="G280">
            <v>536</v>
          </cell>
          <cell r="H280">
            <v>27</v>
          </cell>
          <cell r="I280">
            <v>297245.021224471</v>
          </cell>
        </row>
        <row r="281">
          <cell r="E281" t="str">
            <v>UA538SERVICE27</v>
          </cell>
          <cell r="F281" t="str">
            <v>UA538SECTOR6</v>
          </cell>
          <cell r="G281">
            <v>538</v>
          </cell>
          <cell r="H281">
            <v>27</v>
          </cell>
          <cell r="I281">
            <v>250036.148730858</v>
          </cell>
        </row>
        <row r="282">
          <cell r="E282" t="str">
            <v>UA540SERVICE27</v>
          </cell>
          <cell r="F282" t="str">
            <v>UA540SECTOR6</v>
          </cell>
          <cell r="G282">
            <v>540</v>
          </cell>
          <cell r="H282">
            <v>27</v>
          </cell>
          <cell r="I282">
            <v>557072.014257107</v>
          </cell>
        </row>
        <row r="283">
          <cell r="E283" t="str">
            <v>UA542SERVICE27</v>
          </cell>
          <cell r="F283" t="str">
            <v>UA542SECTOR6</v>
          </cell>
          <cell r="G283">
            <v>542</v>
          </cell>
          <cell r="H283">
            <v>27</v>
          </cell>
          <cell r="I283">
            <v>145199.889175343</v>
          </cell>
        </row>
        <row r="284">
          <cell r="E284" t="str">
            <v>UA544SERVICE27</v>
          </cell>
          <cell r="F284" t="str">
            <v>UA544SECTOR6</v>
          </cell>
          <cell r="G284">
            <v>544</v>
          </cell>
          <cell r="H284">
            <v>27</v>
          </cell>
          <cell r="I284">
            <v>410770.786054612</v>
          </cell>
        </row>
        <row r="285">
          <cell r="E285" t="str">
            <v>UA545SERVICE27</v>
          </cell>
          <cell r="F285" t="str">
            <v>UA545SECTOR6</v>
          </cell>
          <cell r="G285">
            <v>545</v>
          </cell>
          <cell r="H285">
            <v>27</v>
          </cell>
          <cell r="I285">
            <v>179195.958008365</v>
          </cell>
        </row>
        <row r="286">
          <cell r="E286" t="str">
            <v>UA546SERVICE27</v>
          </cell>
          <cell r="F286" t="str">
            <v>UA546SECTOR6</v>
          </cell>
          <cell r="G286">
            <v>546</v>
          </cell>
          <cell r="H286">
            <v>27</v>
          </cell>
          <cell r="I286">
            <v>215996.825275031</v>
          </cell>
        </row>
        <row r="287">
          <cell r="E287" t="str">
            <v>UA548SERVICE27</v>
          </cell>
          <cell r="F287" t="str">
            <v>UA548SECTOR6</v>
          </cell>
          <cell r="G287">
            <v>548</v>
          </cell>
          <cell r="H287">
            <v>27</v>
          </cell>
          <cell r="I287">
            <v>165252.373279684</v>
          </cell>
        </row>
        <row r="288">
          <cell r="E288" t="str">
            <v>UA550SERVICE27</v>
          </cell>
          <cell r="F288" t="str">
            <v>UA550SECTOR6</v>
          </cell>
          <cell r="G288">
            <v>550</v>
          </cell>
          <cell r="H288">
            <v>27</v>
          </cell>
          <cell r="I288">
            <v>333688.945791594</v>
          </cell>
        </row>
        <row r="289">
          <cell r="E289" t="str">
            <v>UA552SERVICE27</v>
          </cell>
          <cell r="F289" t="str">
            <v>UA552SECTOR6</v>
          </cell>
          <cell r="G289">
            <v>552</v>
          </cell>
          <cell r="H289">
            <v>27</v>
          </cell>
          <cell r="I289">
            <v>738819.497358342</v>
          </cell>
        </row>
        <row r="290">
          <cell r="E290" t="str">
            <v>UA512SERVICE35</v>
          </cell>
          <cell r="F290" t="str">
            <v>UA512SECTOR8</v>
          </cell>
          <cell r="G290">
            <v>512</v>
          </cell>
          <cell r="H290">
            <v>35</v>
          </cell>
          <cell r="I290">
            <v>247943.083334591</v>
          </cell>
        </row>
        <row r="291">
          <cell r="E291" t="str">
            <v>UA514SERVICE35</v>
          </cell>
          <cell r="F291" t="str">
            <v>UA514SECTOR8</v>
          </cell>
          <cell r="G291">
            <v>514</v>
          </cell>
          <cell r="H291">
            <v>35</v>
          </cell>
          <cell r="I291">
            <v>390711.049846652</v>
          </cell>
        </row>
        <row r="292">
          <cell r="E292" t="str">
            <v>UA516SERVICE35</v>
          </cell>
          <cell r="F292" t="str">
            <v>UA516SECTOR8</v>
          </cell>
          <cell r="G292">
            <v>516</v>
          </cell>
          <cell r="H292">
            <v>35</v>
          </cell>
          <cell r="I292">
            <v>420984.842399313</v>
          </cell>
        </row>
        <row r="293">
          <cell r="E293" t="str">
            <v>UA518SERVICE35</v>
          </cell>
          <cell r="F293" t="str">
            <v>UA518SECTOR8</v>
          </cell>
          <cell r="G293">
            <v>518</v>
          </cell>
          <cell r="H293">
            <v>35</v>
          </cell>
          <cell r="I293">
            <v>344439.876007267</v>
          </cell>
        </row>
        <row r="294">
          <cell r="E294" t="str">
            <v>UA520SERVICE35</v>
          </cell>
          <cell r="F294" t="str">
            <v>UA520SECTOR8</v>
          </cell>
          <cell r="G294">
            <v>520</v>
          </cell>
          <cell r="H294">
            <v>35</v>
          </cell>
          <cell r="I294">
            <v>454163.494248628</v>
          </cell>
        </row>
        <row r="295">
          <cell r="E295" t="str">
            <v>UA522SERVICE35</v>
          </cell>
          <cell r="F295" t="str">
            <v>UA522SECTOR8</v>
          </cell>
          <cell r="G295">
            <v>522</v>
          </cell>
          <cell r="H295">
            <v>35</v>
          </cell>
          <cell r="I295">
            <v>397493.139010834</v>
          </cell>
        </row>
        <row r="296">
          <cell r="E296" t="str">
            <v>UA524SERVICE35</v>
          </cell>
          <cell r="F296" t="str">
            <v>UA524SECTOR8</v>
          </cell>
          <cell r="G296">
            <v>524</v>
          </cell>
          <cell r="H296">
            <v>35</v>
          </cell>
          <cell r="I296">
            <v>502257.250637576</v>
          </cell>
        </row>
        <row r="297">
          <cell r="E297" t="str">
            <v>UA526SERVICE35</v>
          </cell>
          <cell r="F297" t="str">
            <v>UA526SECTOR8</v>
          </cell>
          <cell r="G297">
            <v>526</v>
          </cell>
          <cell r="H297">
            <v>35</v>
          </cell>
          <cell r="I297">
            <v>268774.141119571</v>
          </cell>
        </row>
        <row r="298">
          <cell r="E298" t="str">
            <v>UA528SERVICE35</v>
          </cell>
          <cell r="F298" t="str">
            <v>UA528SECTOR8</v>
          </cell>
          <cell r="G298">
            <v>528</v>
          </cell>
          <cell r="H298">
            <v>35</v>
          </cell>
          <cell r="I298">
            <v>421137.951750996</v>
          </cell>
        </row>
        <row r="299">
          <cell r="E299" t="str">
            <v>UA530SERVICE35</v>
          </cell>
          <cell r="F299" t="str">
            <v>UA530SECTOR8</v>
          </cell>
          <cell r="G299">
            <v>530</v>
          </cell>
          <cell r="H299">
            <v>35</v>
          </cell>
          <cell r="I299">
            <v>626046.591134094</v>
          </cell>
        </row>
        <row r="300">
          <cell r="E300" t="str">
            <v>UA532SERVICE35</v>
          </cell>
          <cell r="F300" t="str">
            <v>UA532SECTOR8</v>
          </cell>
          <cell r="G300">
            <v>532</v>
          </cell>
          <cell r="H300">
            <v>35</v>
          </cell>
          <cell r="I300">
            <v>690870.714832222</v>
          </cell>
        </row>
        <row r="301">
          <cell r="E301" t="str">
            <v>UA534SERVICE35</v>
          </cell>
          <cell r="F301" t="str">
            <v>UA534SECTOR8</v>
          </cell>
          <cell r="G301">
            <v>534</v>
          </cell>
          <cell r="H301">
            <v>35</v>
          </cell>
          <cell r="I301">
            <v>431661.355123965</v>
          </cell>
        </row>
        <row r="302">
          <cell r="E302" t="str">
            <v>UA536SERVICE35</v>
          </cell>
          <cell r="F302" t="str">
            <v>UA536SECTOR8</v>
          </cell>
          <cell r="G302">
            <v>536</v>
          </cell>
          <cell r="H302">
            <v>35</v>
          </cell>
          <cell r="I302">
            <v>408747.967858414</v>
          </cell>
        </row>
        <row r="303">
          <cell r="E303" t="str">
            <v>UA538SERVICE35</v>
          </cell>
          <cell r="F303" t="str">
            <v>UA538SECTOR8</v>
          </cell>
          <cell r="G303">
            <v>538</v>
          </cell>
          <cell r="H303">
            <v>35</v>
          </cell>
          <cell r="I303">
            <v>385633.30660177</v>
          </cell>
        </row>
        <row r="304">
          <cell r="E304" t="str">
            <v>UA540SERVICE35</v>
          </cell>
          <cell r="F304" t="str">
            <v>UA540SECTOR8</v>
          </cell>
          <cell r="G304">
            <v>540</v>
          </cell>
          <cell r="H304">
            <v>35</v>
          </cell>
          <cell r="I304">
            <v>672892.037747264</v>
          </cell>
        </row>
        <row r="305">
          <cell r="E305" t="str">
            <v>UA542SERVICE35</v>
          </cell>
          <cell r="F305" t="str">
            <v>UA542SECTOR8</v>
          </cell>
          <cell r="G305">
            <v>542</v>
          </cell>
          <cell r="H305">
            <v>35</v>
          </cell>
          <cell r="I305">
            <v>159636.889562465</v>
          </cell>
        </row>
        <row r="306">
          <cell r="E306" t="str">
            <v>UA544SERVICE35</v>
          </cell>
          <cell r="F306" t="str">
            <v>UA544SECTOR8</v>
          </cell>
          <cell r="G306">
            <v>544</v>
          </cell>
          <cell r="H306">
            <v>35</v>
          </cell>
          <cell r="I306">
            <v>496644.071024881</v>
          </cell>
        </row>
        <row r="307">
          <cell r="E307" t="str">
            <v>UA545SERVICE35</v>
          </cell>
          <cell r="F307" t="str">
            <v>UA545SECTOR8</v>
          </cell>
          <cell r="G307">
            <v>545</v>
          </cell>
          <cell r="H307">
            <v>35</v>
          </cell>
          <cell r="I307">
            <v>207989.746796703</v>
          </cell>
        </row>
        <row r="308">
          <cell r="E308" t="str">
            <v>UA546SERVICE35</v>
          </cell>
          <cell r="F308" t="str">
            <v>UA546SECTOR8</v>
          </cell>
          <cell r="G308">
            <v>546</v>
          </cell>
          <cell r="H308">
            <v>35</v>
          </cell>
          <cell r="I308">
            <v>278533.226318958</v>
          </cell>
        </row>
        <row r="309">
          <cell r="E309" t="str">
            <v>UA548SERVICE35</v>
          </cell>
          <cell r="F309" t="str">
            <v>UA548SECTOR8</v>
          </cell>
          <cell r="G309">
            <v>548</v>
          </cell>
          <cell r="H309">
            <v>35</v>
          </cell>
          <cell r="I309">
            <v>305539.373606205</v>
          </cell>
        </row>
        <row r="310">
          <cell r="E310" t="str">
            <v>UA550SERVICE35</v>
          </cell>
          <cell r="F310" t="str">
            <v>UA550SECTOR8</v>
          </cell>
          <cell r="G310">
            <v>550</v>
          </cell>
          <cell r="H310">
            <v>35</v>
          </cell>
          <cell r="I310">
            <v>387772.547877078</v>
          </cell>
        </row>
        <row r="311">
          <cell r="E311" t="str">
            <v>UA552SERVICE35</v>
          </cell>
          <cell r="F311" t="str">
            <v>UA552SECTOR8</v>
          </cell>
          <cell r="G311">
            <v>552</v>
          </cell>
          <cell r="H311">
            <v>35</v>
          </cell>
          <cell r="I311">
            <v>772061.038596086</v>
          </cell>
        </row>
        <row r="312">
          <cell r="E312" t="str">
            <v>UA512SERVICE36</v>
          </cell>
          <cell r="F312" t="str">
            <v>UA512SECTOR8</v>
          </cell>
          <cell r="G312">
            <v>512</v>
          </cell>
          <cell r="H312">
            <v>36</v>
          </cell>
          <cell r="I312">
            <v>763252.730257029</v>
          </cell>
        </row>
        <row r="313">
          <cell r="E313" t="str">
            <v>UA514SERVICE36</v>
          </cell>
          <cell r="F313" t="str">
            <v>UA514SECTOR8</v>
          </cell>
          <cell r="G313">
            <v>514</v>
          </cell>
          <cell r="H313">
            <v>36</v>
          </cell>
          <cell r="I313">
            <v>1400886.61498178</v>
          </cell>
        </row>
        <row r="314">
          <cell r="E314" t="str">
            <v>UA516SERVICE36</v>
          </cell>
          <cell r="F314" t="str">
            <v>UA516SECTOR8</v>
          </cell>
          <cell r="G314">
            <v>516</v>
          </cell>
          <cell r="H314">
            <v>36</v>
          </cell>
          <cell r="I314">
            <v>1206325.70999976</v>
          </cell>
        </row>
        <row r="315">
          <cell r="E315" t="str">
            <v>UA518SERVICE36</v>
          </cell>
          <cell r="F315" t="str">
            <v>UA518SECTOR8</v>
          </cell>
          <cell r="G315">
            <v>518</v>
          </cell>
          <cell r="H315">
            <v>36</v>
          </cell>
          <cell r="I315">
            <v>955007.853749816</v>
          </cell>
        </row>
        <row r="316">
          <cell r="E316" t="str">
            <v>UA520SERVICE36</v>
          </cell>
          <cell r="F316" t="str">
            <v>UA520SECTOR8</v>
          </cell>
          <cell r="G316">
            <v>520</v>
          </cell>
          <cell r="H316">
            <v>36</v>
          </cell>
          <cell r="I316">
            <v>1627673.92449729</v>
          </cell>
        </row>
        <row r="317">
          <cell r="E317" t="str">
            <v>UA522SERVICE36</v>
          </cell>
          <cell r="F317" t="str">
            <v>UA522SECTOR8</v>
          </cell>
          <cell r="G317">
            <v>522</v>
          </cell>
          <cell r="H317">
            <v>36</v>
          </cell>
          <cell r="I317">
            <v>1027316.85098664</v>
          </cell>
        </row>
        <row r="318">
          <cell r="E318" t="str">
            <v>UA524SERVICE36</v>
          </cell>
          <cell r="F318" t="str">
            <v>UA524SECTOR8</v>
          </cell>
          <cell r="G318">
            <v>524</v>
          </cell>
          <cell r="H318">
            <v>36</v>
          </cell>
          <cell r="I318">
            <v>1146923.30761341</v>
          </cell>
        </row>
        <row r="319">
          <cell r="E319" t="str">
            <v>UA526SERVICE36</v>
          </cell>
          <cell r="F319" t="str">
            <v>UA526SECTOR8</v>
          </cell>
          <cell r="G319">
            <v>526</v>
          </cell>
          <cell r="H319">
            <v>36</v>
          </cell>
          <cell r="I319">
            <v>513618.342900618</v>
          </cell>
        </row>
        <row r="320">
          <cell r="E320" t="str">
            <v>UA528SERVICE36</v>
          </cell>
          <cell r="F320" t="str">
            <v>UA528SECTOR8</v>
          </cell>
          <cell r="G320">
            <v>528</v>
          </cell>
          <cell r="H320">
            <v>36</v>
          </cell>
          <cell r="I320">
            <v>1271419.84054999</v>
          </cell>
        </row>
        <row r="321">
          <cell r="E321" t="str">
            <v>UA530SERVICE36</v>
          </cell>
          <cell r="F321" t="str">
            <v>UA530SECTOR8</v>
          </cell>
          <cell r="G321">
            <v>530</v>
          </cell>
          <cell r="H321">
            <v>36</v>
          </cell>
          <cell r="I321">
            <v>1530193.05904276</v>
          </cell>
        </row>
        <row r="322">
          <cell r="E322" t="str">
            <v>UA532SERVICE36</v>
          </cell>
          <cell r="F322" t="str">
            <v>UA532SECTOR8</v>
          </cell>
          <cell r="G322">
            <v>532</v>
          </cell>
          <cell r="H322">
            <v>36</v>
          </cell>
          <cell r="I322">
            <v>2205264.08535244</v>
          </cell>
        </row>
        <row r="323">
          <cell r="E323" t="str">
            <v>UA534SERVICE36</v>
          </cell>
          <cell r="F323" t="str">
            <v>UA534SECTOR8</v>
          </cell>
          <cell r="G323">
            <v>534</v>
          </cell>
          <cell r="H323">
            <v>36</v>
          </cell>
          <cell r="I323">
            <v>1512236.05751167</v>
          </cell>
        </row>
        <row r="324">
          <cell r="E324" t="str">
            <v>UA536SERVICE36</v>
          </cell>
          <cell r="F324" t="str">
            <v>UA536SECTOR8</v>
          </cell>
          <cell r="G324">
            <v>536</v>
          </cell>
          <cell r="H324">
            <v>36</v>
          </cell>
          <cell r="I324">
            <v>1524341.00050807</v>
          </cell>
        </row>
        <row r="325">
          <cell r="E325" t="str">
            <v>UA538SERVICE36</v>
          </cell>
          <cell r="F325" t="str">
            <v>UA538SECTOR8</v>
          </cell>
          <cell r="G325">
            <v>538</v>
          </cell>
          <cell r="H325">
            <v>36</v>
          </cell>
          <cell r="I325">
            <v>1253623.16938971</v>
          </cell>
        </row>
        <row r="326">
          <cell r="E326" t="str">
            <v>UA540SERVICE36</v>
          </cell>
          <cell r="F326" t="str">
            <v>UA540SECTOR8</v>
          </cell>
          <cell r="G326">
            <v>540</v>
          </cell>
          <cell r="H326">
            <v>36</v>
          </cell>
          <cell r="I326">
            <v>2229714.46690148</v>
          </cell>
        </row>
        <row r="327">
          <cell r="E327" t="str">
            <v>UA542SERVICE36</v>
          </cell>
          <cell r="F327" t="str">
            <v>UA542SECTOR8</v>
          </cell>
          <cell r="G327">
            <v>542</v>
          </cell>
          <cell r="H327">
            <v>36</v>
          </cell>
          <cell r="I327">
            <v>579995.116417352</v>
          </cell>
        </row>
        <row r="328">
          <cell r="E328" t="str">
            <v>UA544SERVICE36</v>
          </cell>
          <cell r="F328" t="str">
            <v>UA544SECTOR8</v>
          </cell>
          <cell r="G328">
            <v>544</v>
          </cell>
          <cell r="H328">
            <v>36</v>
          </cell>
          <cell r="I328">
            <v>2158607.94744575</v>
          </cell>
        </row>
        <row r="329">
          <cell r="E329" t="str">
            <v>UA545SERVICE36</v>
          </cell>
          <cell r="F329" t="str">
            <v>UA545SECTOR8</v>
          </cell>
          <cell r="G329">
            <v>545</v>
          </cell>
          <cell r="H329">
            <v>36</v>
          </cell>
          <cell r="I329">
            <v>1030122.63247587</v>
          </cell>
        </row>
        <row r="330">
          <cell r="E330" t="str">
            <v>UA546SERVICE36</v>
          </cell>
          <cell r="F330" t="str">
            <v>UA546SECTOR8</v>
          </cell>
          <cell r="G330">
            <v>546</v>
          </cell>
          <cell r="H330">
            <v>36</v>
          </cell>
          <cell r="I330">
            <v>1084314.29781079</v>
          </cell>
        </row>
        <row r="331">
          <cell r="E331" t="str">
            <v>UA548SERVICE36</v>
          </cell>
          <cell r="F331" t="str">
            <v>UA548SECTOR8</v>
          </cell>
          <cell r="G331">
            <v>548</v>
          </cell>
          <cell r="H331">
            <v>36</v>
          </cell>
          <cell r="I331">
            <v>831072.477111083</v>
          </cell>
        </row>
        <row r="332">
          <cell r="E332" t="str">
            <v>UA550SERVICE36</v>
          </cell>
          <cell r="F332" t="str">
            <v>UA550SECTOR8</v>
          </cell>
          <cell r="G332">
            <v>550</v>
          </cell>
          <cell r="H332">
            <v>36</v>
          </cell>
          <cell r="I332">
            <v>1467022.8929423</v>
          </cell>
        </row>
        <row r="333">
          <cell r="E333" t="str">
            <v>UA552SERVICE36</v>
          </cell>
          <cell r="F333" t="str">
            <v>UA552SECTOR8</v>
          </cell>
          <cell r="G333">
            <v>552</v>
          </cell>
          <cell r="H333">
            <v>36</v>
          </cell>
          <cell r="I333">
            <v>3150331.45611183</v>
          </cell>
        </row>
        <row r="334">
          <cell r="E334" t="str">
            <v>UA512SERVICE37</v>
          </cell>
          <cell r="F334" t="str">
            <v>UA512SECTOR8</v>
          </cell>
          <cell r="G334">
            <v>512</v>
          </cell>
          <cell r="H334">
            <v>37</v>
          </cell>
          <cell r="I334">
            <v>4835574.26920176</v>
          </cell>
        </row>
        <row r="335">
          <cell r="E335" t="str">
            <v>UA514SERVICE37</v>
          </cell>
          <cell r="F335" t="str">
            <v>UA514SECTOR8</v>
          </cell>
          <cell r="G335">
            <v>514</v>
          </cell>
          <cell r="H335">
            <v>37</v>
          </cell>
          <cell r="I335">
            <v>10357726.8057673</v>
          </cell>
        </row>
        <row r="336">
          <cell r="E336" t="str">
            <v>UA516SERVICE37</v>
          </cell>
          <cell r="F336" t="str">
            <v>UA516SECTOR8</v>
          </cell>
          <cell r="G336">
            <v>516</v>
          </cell>
          <cell r="H336">
            <v>37</v>
          </cell>
          <cell r="I336">
            <v>6698375.74310891</v>
          </cell>
        </row>
        <row r="337">
          <cell r="E337" t="str">
            <v>UA518SERVICE37</v>
          </cell>
          <cell r="F337" t="str">
            <v>UA518SECTOR8</v>
          </cell>
          <cell r="G337">
            <v>518</v>
          </cell>
          <cell r="H337">
            <v>37</v>
          </cell>
          <cell r="I337">
            <v>6352200.15953936</v>
          </cell>
        </row>
        <row r="338">
          <cell r="E338" t="str">
            <v>UA520SERVICE37</v>
          </cell>
          <cell r="F338" t="str">
            <v>UA520SECTOR8</v>
          </cell>
          <cell r="G338">
            <v>520</v>
          </cell>
          <cell r="H338">
            <v>37</v>
          </cell>
          <cell r="I338">
            <v>7535149.89694634</v>
          </cell>
        </row>
        <row r="339">
          <cell r="E339" t="str">
            <v>UA522SERVICE37</v>
          </cell>
          <cell r="F339" t="str">
            <v>UA522SECTOR8</v>
          </cell>
          <cell r="G339">
            <v>522</v>
          </cell>
          <cell r="H339">
            <v>37</v>
          </cell>
          <cell r="I339">
            <v>5758068.75975719</v>
          </cell>
        </row>
        <row r="340">
          <cell r="E340" t="str">
            <v>UA524SERVICE37</v>
          </cell>
          <cell r="F340" t="str">
            <v>UA524SECTOR8</v>
          </cell>
          <cell r="G340">
            <v>524</v>
          </cell>
          <cell r="H340">
            <v>37</v>
          </cell>
          <cell r="I340">
            <v>12547387.079978</v>
          </cell>
        </row>
        <row r="341">
          <cell r="E341" t="str">
            <v>UA526SERVICE37</v>
          </cell>
          <cell r="F341" t="str">
            <v>UA526SECTOR8</v>
          </cell>
          <cell r="G341">
            <v>526</v>
          </cell>
          <cell r="H341">
            <v>37</v>
          </cell>
          <cell r="I341">
            <v>6368965.67325854</v>
          </cell>
        </row>
        <row r="342">
          <cell r="E342" t="str">
            <v>UA528SERVICE37</v>
          </cell>
          <cell r="F342" t="str">
            <v>UA528SECTOR8</v>
          </cell>
          <cell r="G342">
            <v>528</v>
          </cell>
          <cell r="H342">
            <v>37</v>
          </cell>
          <cell r="I342">
            <v>8281742.8604102</v>
          </cell>
        </row>
        <row r="343">
          <cell r="E343" t="str">
            <v>UA530SERVICE37</v>
          </cell>
          <cell r="F343" t="str">
            <v>UA530SECTOR8</v>
          </cell>
          <cell r="G343">
            <v>530</v>
          </cell>
          <cell r="H343">
            <v>37</v>
          </cell>
          <cell r="I343">
            <v>11697347.1262315</v>
          </cell>
        </row>
        <row r="344">
          <cell r="E344" t="str">
            <v>UA532SERVICE37</v>
          </cell>
          <cell r="F344" t="str">
            <v>UA532SECTOR8</v>
          </cell>
          <cell r="G344">
            <v>532</v>
          </cell>
          <cell r="H344">
            <v>37</v>
          </cell>
          <cell r="I344">
            <v>9271588.84474655</v>
          </cell>
        </row>
        <row r="345">
          <cell r="E345" t="str">
            <v>UA534SERVICE37</v>
          </cell>
          <cell r="F345" t="str">
            <v>UA534SECTOR8</v>
          </cell>
          <cell r="G345">
            <v>534</v>
          </cell>
          <cell r="H345">
            <v>37</v>
          </cell>
          <cell r="I345">
            <v>5793741.06855471</v>
          </cell>
        </row>
        <row r="346">
          <cell r="E346" t="str">
            <v>UA536SERVICE37</v>
          </cell>
          <cell r="F346" t="str">
            <v>UA536SECTOR8</v>
          </cell>
          <cell r="G346">
            <v>536</v>
          </cell>
          <cell r="H346">
            <v>37</v>
          </cell>
          <cell r="I346">
            <v>6187947.85947128</v>
          </cell>
        </row>
        <row r="347">
          <cell r="E347" t="str">
            <v>UA538SERVICE37</v>
          </cell>
          <cell r="F347" t="str">
            <v>UA538SECTOR8</v>
          </cell>
          <cell r="G347">
            <v>538</v>
          </cell>
          <cell r="H347">
            <v>37</v>
          </cell>
          <cell r="I347">
            <v>5938930.39425405</v>
          </cell>
        </row>
        <row r="348">
          <cell r="E348" t="str">
            <v>UA540SERVICE37</v>
          </cell>
          <cell r="F348" t="str">
            <v>UA540SECTOR8</v>
          </cell>
          <cell r="G348">
            <v>540</v>
          </cell>
          <cell r="H348">
            <v>37</v>
          </cell>
          <cell r="I348">
            <v>9857213.93513289</v>
          </cell>
        </row>
        <row r="349">
          <cell r="E349" t="str">
            <v>UA542SERVICE37</v>
          </cell>
          <cell r="F349" t="str">
            <v>UA542SECTOR8</v>
          </cell>
          <cell r="G349">
            <v>542</v>
          </cell>
          <cell r="H349">
            <v>37</v>
          </cell>
          <cell r="I349">
            <v>1894827.0253679</v>
          </cell>
        </row>
        <row r="350">
          <cell r="E350" t="str">
            <v>UA544SERVICE37</v>
          </cell>
          <cell r="F350" t="str">
            <v>UA544SECTOR8</v>
          </cell>
          <cell r="G350">
            <v>544</v>
          </cell>
          <cell r="H350">
            <v>37</v>
          </cell>
          <cell r="I350">
            <v>7582455.74712711</v>
          </cell>
        </row>
        <row r="351">
          <cell r="E351" t="str">
            <v>UA545SERVICE37</v>
          </cell>
          <cell r="F351" t="str">
            <v>UA545SECTOR8</v>
          </cell>
          <cell r="G351">
            <v>545</v>
          </cell>
          <cell r="H351">
            <v>37</v>
          </cell>
          <cell r="I351">
            <v>2793875.71255735</v>
          </cell>
        </row>
        <row r="352">
          <cell r="E352" t="str">
            <v>UA546SERVICE37</v>
          </cell>
          <cell r="F352" t="str">
            <v>UA546SECTOR8</v>
          </cell>
          <cell r="G352">
            <v>546</v>
          </cell>
          <cell r="H352">
            <v>37</v>
          </cell>
          <cell r="I352">
            <v>3127832.18083494</v>
          </cell>
        </row>
        <row r="353">
          <cell r="E353" t="str">
            <v>UA548SERVICE37</v>
          </cell>
          <cell r="F353" t="str">
            <v>UA548SECTOR8</v>
          </cell>
          <cell r="G353">
            <v>548</v>
          </cell>
          <cell r="H353">
            <v>37</v>
          </cell>
          <cell r="I353">
            <v>4812992.74332376</v>
          </cell>
        </row>
        <row r="354">
          <cell r="E354" t="str">
            <v>UA550SERVICE37</v>
          </cell>
          <cell r="F354" t="str">
            <v>UA550SECTOR8</v>
          </cell>
          <cell r="G354">
            <v>550</v>
          </cell>
          <cell r="H354">
            <v>37</v>
          </cell>
          <cell r="I354">
            <v>5135184.39812866</v>
          </cell>
        </row>
        <row r="355">
          <cell r="E355" t="str">
            <v>UA552SERVICE37</v>
          </cell>
          <cell r="F355" t="str">
            <v>UA552SECTOR8</v>
          </cell>
          <cell r="G355">
            <v>552</v>
          </cell>
          <cell r="H355">
            <v>37</v>
          </cell>
          <cell r="I355">
            <v>13650873.4209993</v>
          </cell>
        </row>
        <row r="356">
          <cell r="E356" t="str">
            <v>UA512SERVICE38</v>
          </cell>
          <cell r="F356" t="str">
            <v>UA512SECTOR8</v>
          </cell>
          <cell r="G356">
            <v>512</v>
          </cell>
          <cell r="H356">
            <v>38</v>
          </cell>
          <cell r="I356">
            <v>669415.403656115</v>
          </cell>
        </row>
        <row r="357">
          <cell r="E357" t="str">
            <v>UA514SERVICE38</v>
          </cell>
          <cell r="F357" t="str">
            <v>UA514SECTOR8</v>
          </cell>
          <cell r="G357">
            <v>514</v>
          </cell>
          <cell r="H357">
            <v>38</v>
          </cell>
          <cell r="I357">
            <v>1088231.70976885</v>
          </cell>
        </row>
        <row r="358">
          <cell r="E358" t="str">
            <v>UA516SERVICE38</v>
          </cell>
          <cell r="F358" t="str">
            <v>UA516SECTOR8</v>
          </cell>
          <cell r="G358">
            <v>516</v>
          </cell>
          <cell r="H358">
            <v>38</v>
          </cell>
          <cell r="I358">
            <v>912990.961437356</v>
          </cell>
        </row>
        <row r="359">
          <cell r="E359" t="str">
            <v>UA518SERVICE38</v>
          </cell>
          <cell r="F359" t="str">
            <v>UA518SECTOR8</v>
          </cell>
          <cell r="G359">
            <v>518</v>
          </cell>
          <cell r="H359">
            <v>38</v>
          </cell>
          <cell r="I359">
            <v>635562.579119046</v>
          </cell>
        </row>
        <row r="360">
          <cell r="E360" t="str">
            <v>UA520SERVICE38</v>
          </cell>
          <cell r="F360" t="str">
            <v>UA520SECTOR8</v>
          </cell>
          <cell r="G360">
            <v>520</v>
          </cell>
          <cell r="H360">
            <v>38</v>
          </cell>
          <cell r="I360">
            <v>1067818.83687355</v>
          </cell>
        </row>
        <row r="361">
          <cell r="E361" t="str">
            <v>UA522SERVICE38</v>
          </cell>
          <cell r="F361" t="str">
            <v>UA522SECTOR8</v>
          </cell>
          <cell r="G361">
            <v>522</v>
          </cell>
          <cell r="H361">
            <v>38</v>
          </cell>
          <cell r="I361">
            <v>891502.600655243</v>
          </cell>
        </row>
        <row r="362">
          <cell r="E362" t="str">
            <v>UA524SERVICE38</v>
          </cell>
          <cell r="F362" t="str">
            <v>UA524SECTOR8</v>
          </cell>
          <cell r="G362">
            <v>524</v>
          </cell>
          <cell r="H362">
            <v>38</v>
          </cell>
          <cell r="I362">
            <v>1258196.89600049</v>
          </cell>
        </row>
        <row r="363">
          <cell r="E363" t="str">
            <v>UA526SERVICE38</v>
          </cell>
          <cell r="F363" t="str">
            <v>UA526SECTOR8</v>
          </cell>
          <cell r="G363">
            <v>526</v>
          </cell>
          <cell r="H363">
            <v>38</v>
          </cell>
          <cell r="I363">
            <v>634640.26215943</v>
          </cell>
        </row>
        <row r="364">
          <cell r="E364" t="str">
            <v>UA528SERVICE38</v>
          </cell>
          <cell r="F364" t="str">
            <v>UA528SECTOR8</v>
          </cell>
          <cell r="G364">
            <v>528</v>
          </cell>
          <cell r="H364">
            <v>38</v>
          </cell>
          <cell r="I364">
            <v>1036707.22734659</v>
          </cell>
        </row>
        <row r="365">
          <cell r="E365" t="str">
            <v>UA530SERVICE38</v>
          </cell>
          <cell r="F365" t="str">
            <v>UA530SECTOR8</v>
          </cell>
          <cell r="G365">
            <v>530</v>
          </cell>
          <cell r="H365">
            <v>38</v>
          </cell>
          <cell r="I365">
            <v>1496154.57593727</v>
          </cell>
        </row>
        <row r="366">
          <cell r="E366" t="str">
            <v>UA532SERVICE38</v>
          </cell>
          <cell r="F366" t="str">
            <v>UA532SECTOR8</v>
          </cell>
          <cell r="G366">
            <v>532</v>
          </cell>
          <cell r="H366">
            <v>38</v>
          </cell>
          <cell r="I366">
            <v>1118924.31181454</v>
          </cell>
        </row>
        <row r="367">
          <cell r="E367" t="str">
            <v>UA534SERVICE38</v>
          </cell>
          <cell r="F367" t="str">
            <v>UA534SECTOR8</v>
          </cell>
          <cell r="G367">
            <v>534</v>
          </cell>
          <cell r="H367">
            <v>38</v>
          </cell>
          <cell r="I367">
            <v>868898.43321556</v>
          </cell>
        </row>
        <row r="368">
          <cell r="E368" t="str">
            <v>UA536SERVICE38</v>
          </cell>
          <cell r="F368" t="str">
            <v>UA536SECTOR8</v>
          </cell>
          <cell r="G368">
            <v>536</v>
          </cell>
          <cell r="H368">
            <v>38</v>
          </cell>
          <cell r="I368">
            <v>693299.16955338</v>
          </cell>
        </row>
        <row r="369">
          <cell r="E369" t="str">
            <v>UA538SERVICE38</v>
          </cell>
          <cell r="F369" t="str">
            <v>UA538SECTOR8</v>
          </cell>
          <cell r="G369">
            <v>538</v>
          </cell>
          <cell r="H369">
            <v>38</v>
          </cell>
          <cell r="I369">
            <v>647763.242473975</v>
          </cell>
        </row>
        <row r="370">
          <cell r="E370" t="str">
            <v>UA540SERVICE38</v>
          </cell>
          <cell r="F370" t="str">
            <v>UA540SECTOR8</v>
          </cell>
          <cell r="G370">
            <v>540</v>
          </cell>
          <cell r="H370">
            <v>38</v>
          </cell>
          <cell r="I370">
            <v>1490845.53811418</v>
          </cell>
        </row>
        <row r="371">
          <cell r="E371" t="str">
            <v>UA542SERVICE38</v>
          </cell>
          <cell r="F371" t="str">
            <v>UA542SECTOR8</v>
          </cell>
          <cell r="G371">
            <v>542</v>
          </cell>
          <cell r="H371">
            <v>38</v>
          </cell>
          <cell r="I371">
            <v>303647.44768161</v>
          </cell>
        </row>
        <row r="372">
          <cell r="E372" t="str">
            <v>UA544SERVICE38</v>
          </cell>
          <cell r="F372" t="str">
            <v>UA544SECTOR8</v>
          </cell>
          <cell r="G372">
            <v>544</v>
          </cell>
          <cell r="H372">
            <v>38</v>
          </cell>
          <cell r="I372">
            <v>1197975.05846123</v>
          </cell>
        </row>
        <row r="373">
          <cell r="E373" t="str">
            <v>UA545SERVICE38</v>
          </cell>
          <cell r="F373" t="str">
            <v>UA545SECTOR8</v>
          </cell>
          <cell r="G373">
            <v>545</v>
          </cell>
          <cell r="H373">
            <v>38</v>
          </cell>
          <cell r="I373">
            <v>459292.38196956</v>
          </cell>
        </row>
        <row r="374">
          <cell r="E374" t="str">
            <v>UA546SERVICE38</v>
          </cell>
          <cell r="F374" t="str">
            <v>UA546SECTOR8</v>
          </cell>
          <cell r="G374">
            <v>546</v>
          </cell>
          <cell r="H374">
            <v>38</v>
          </cell>
          <cell r="I374">
            <v>348996.119570918</v>
          </cell>
        </row>
        <row r="375">
          <cell r="E375" t="str">
            <v>UA548SERVICE38</v>
          </cell>
          <cell r="F375" t="str">
            <v>UA548SECTOR8</v>
          </cell>
          <cell r="G375">
            <v>548</v>
          </cell>
          <cell r="H375">
            <v>38</v>
          </cell>
          <cell r="I375">
            <v>628134.026070787</v>
          </cell>
        </row>
        <row r="376">
          <cell r="E376" t="str">
            <v>UA550SERVICE38</v>
          </cell>
          <cell r="F376" t="str">
            <v>UA550SECTOR8</v>
          </cell>
          <cell r="G376">
            <v>550</v>
          </cell>
          <cell r="H376">
            <v>38</v>
          </cell>
          <cell r="I376">
            <v>555779.299295964</v>
          </cell>
        </row>
        <row r="377">
          <cell r="E377" t="str">
            <v>UA552SERVICE38</v>
          </cell>
          <cell r="F377" t="str">
            <v>UA552SECTOR8</v>
          </cell>
          <cell r="G377">
            <v>552</v>
          </cell>
          <cell r="H377">
            <v>38</v>
          </cell>
          <cell r="I377">
            <v>793953.801231725</v>
          </cell>
        </row>
        <row r="378">
          <cell r="E378" t="str">
            <v>UA512SERVICE40</v>
          </cell>
          <cell r="F378" t="str">
            <v>UA512SECTOR11</v>
          </cell>
          <cell r="G378">
            <v>512</v>
          </cell>
          <cell r="H378">
            <v>40</v>
          </cell>
          <cell r="I378">
            <v>125281.40146512</v>
          </cell>
        </row>
        <row r="379">
          <cell r="E379" t="str">
            <v>UA514SERVICE40</v>
          </cell>
          <cell r="F379" t="str">
            <v>UA514SECTOR11</v>
          </cell>
          <cell r="G379">
            <v>514</v>
          </cell>
          <cell r="H379">
            <v>40</v>
          </cell>
          <cell r="I379">
            <v>217051.706296386</v>
          </cell>
        </row>
        <row r="380">
          <cell r="E380" t="str">
            <v>UA516SERVICE40</v>
          </cell>
          <cell r="F380" t="str">
            <v>UA516SECTOR11</v>
          </cell>
          <cell r="G380">
            <v>516</v>
          </cell>
          <cell r="H380">
            <v>40</v>
          </cell>
          <cell r="I380">
            <v>204637.101997572</v>
          </cell>
        </row>
        <row r="381">
          <cell r="E381" t="str">
            <v>UA518SERVICE40</v>
          </cell>
          <cell r="F381" t="str">
            <v>UA518SECTOR11</v>
          </cell>
          <cell r="G381">
            <v>518</v>
          </cell>
          <cell r="H381">
            <v>40</v>
          </cell>
          <cell r="I381">
            <v>178557.647458037</v>
          </cell>
        </row>
        <row r="382">
          <cell r="E382" t="str">
            <v>UA520SERVICE40</v>
          </cell>
          <cell r="F382" t="str">
            <v>UA520SECTOR11</v>
          </cell>
          <cell r="G382">
            <v>520</v>
          </cell>
          <cell r="H382">
            <v>40</v>
          </cell>
          <cell r="I382">
            <v>268697.000826349</v>
          </cell>
        </row>
        <row r="383">
          <cell r="E383" t="str">
            <v>UA522SERVICE40</v>
          </cell>
          <cell r="F383" t="str">
            <v>UA522SECTOR11</v>
          </cell>
          <cell r="G383">
            <v>522</v>
          </cell>
          <cell r="H383">
            <v>40</v>
          </cell>
          <cell r="I383">
            <v>242347.222839916</v>
          </cell>
        </row>
        <row r="384">
          <cell r="E384" t="str">
            <v>UA524SERVICE40</v>
          </cell>
          <cell r="F384" t="str">
            <v>UA524SECTOR11</v>
          </cell>
          <cell r="G384">
            <v>524</v>
          </cell>
          <cell r="H384">
            <v>40</v>
          </cell>
          <cell r="I384">
            <v>244617.939793863</v>
          </cell>
        </row>
        <row r="385">
          <cell r="E385" t="str">
            <v>UA526SERVICE40</v>
          </cell>
          <cell r="F385" t="str">
            <v>UA526SECTOR11</v>
          </cell>
          <cell r="G385">
            <v>526</v>
          </cell>
          <cell r="H385">
            <v>40</v>
          </cell>
          <cell r="I385">
            <v>146353.11415086</v>
          </cell>
        </row>
        <row r="386">
          <cell r="E386" t="str">
            <v>UA528SERVICE40</v>
          </cell>
          <cell r="F386" t="str">
            <v>UA528SECTOR11</v>
          </cell>
          <cell r="G386">
            <v>528</v>
          </cell>
          <cell r="H386">
            <v>40</v>
          </cell>
          <cell r="I386">
            <v>214375.504172091</v>
          </cell>
        </row>
        <row r="387">
          <cell r="E387" t="str">
            <v>UA530SERVICE40</v>
          </cell>
          <cell r="F387" t="str">
            <v>UA530SECTOR11</v>
          </cell>
          <cell r="G387">
            <v>530</v>
          </cell>
          <cell r="H387">
            <v>40</v>
          </cell>
          <cell r="I387">
            <v>333660.230506846</v>
          </cell>
        </row>
        <row r="388">
          <cell r="E388" t="str">
            <v>UA532SERVICE40</v>
          </cell>
          <cell r="F388" t="str">
            <v>UA532SECTOR11</v>
          </cell>
          <cell r="G388">
            <v>532</v>
          </cell>
          <cell r="H388">
            <v>40</v>
          </cell>
          <cell r="I388">
            <v>427825.150538555</v>
          </cell>
        </row>
        <row r="389">
          <cell r="E389" t="str">
            <v>UA534SERVICE40</v>
          </cell>
          <cell r="F389" t="str">
            <v>UA534SECTOR11</v>
          </cell>
          <cell r="G389">
            <v>534</v>
          </cell>
          <cell r="H389">
            <v>40</v>
          </cell>
          <cell r="I389">
            <v>250801.588641667</v>
          </cell>
        </row>
        <row r="390">
          <cell r="E390" t="str">
            <v>UA536SERVICE40</v>
          </cell>
          <cell r="F390" t="str">
            <v>UA536SECTOR11</v>
          </cell>
          <cell r="G390">
            <v>536</v>
          </cell>
          <cell r="H390">
            <v>40</v>
          </cell>
          <cell r="I390">
            <v>243475.823230717</v>
          </cell>
        </row>
        <row r="391">
          <cell r="E391" t="str">
            <v>UA538SERVICE40</v>
          </cell>
          <cell r="F391" t="str">
            <v>UA538SECTOR11</v>
          </cell>
          <cell r="G391">
            <v>538</v>
          </cell>
          <cell r="H391">
            <v>40</v>
          </cell>
          <cell r="I391">
            <v>224330.165104129</v>
          </cell>
        </row>
        <row r="392">
          <cell r="E392" t="str">
            <v>UA540SERVICE40</v>
          </cell>
          <cell r="F392" t="str">
            <v>UA540SECTOR11</v>
          </cell>
          <cell r="G392">
            <v>540</v>
          </cell>
          <cell r="H392">
            <v>40</v>
          </cell>
          <cell r="I392">
            <v>420470.100087525</v>
          </cell>
        </row>
        <row r="393">
          <cell r="E393" t="str">
            <v>UA542SERVICE40</v>
          </cell>
          <cell r="F393" t="str">
            <v>UA542SECTOR11</v>
          </cell>
          <cell r="G393">
            <v>542</v>
          </cell>
          <cell r="H393">
            <v>40</v>
          </cell>
          <cell r="I393">
            <v>98260.3202522221</v>
          </cell>
        </row>
        <row r="394">
          <cell r="E394" t="str">
            <v>UA544SERVICE40</v>
          </cell>
          <cell r="F394" t="str">
            <v>UA544SECTOR11</v>
          </cell>
          <cell r="G394">
            <v>544</v>
          </cell>
          <cell r="H394">
            <v>40</v>
          </cell>
          <cell r="I394">
            <v>306972.548211789</v>
          </cell>
        </row>
        <row r="395">
          <cell r="E395" t="str">
            <v>UA545SERVICE40</v>
          </cell>
          <cell r="F395" t="str">
            <v>UA545SECTOR11</v>
          </cell>
          <cell r="G395">
            <v>545</v>
          </cell>
          <cell r="H395">
            <v>40</v>
          </cell>
          <cell r="I395">
            <v>123420.675072302</v>
          </cell>
        </row>
        <row r="396">
          <cell r="E396" t="str">
            <v>UA546SERVICE40</v>
          </cell>
          <cell r="F396" t="str">
            <v>UA546SECTOR11</v>
          </cell>
          <cell r="G396">
            <v>546</v>
          </cell>
          <cell r="H396">
            <v>40</v>
          </cell>
          <cell r="I396">
            <v>161033.93001284</v>
          </cell>
        </row>
        <row r="397">
          <cell r="E397" t="str">
            <v>UA548SERVICE40</v>
          </cell>
          <cell r="F397" t="str">
            <v>UA548SECTOR11</v>
          </cell>
          <cell r="G397">
            <v>548</v>
          </cell>
          <cell r="H397">
            <v>40</v>
          </cell>
          <cell r="I397">
            <v>160101.31412104</v>
          </cell>
        </row>
        <row r="398">
          <cell r="E398" t="str">
            <v>UA550SERVICE40</v>
          </cell>
          <cell r="F398" t="str">
            <v>UA550SECTOR11</v>
          </cell>
          <cell r="G398">
            <v>550</v>
          </cell>
          <cell r="H398">
            <v>40</v>
          </cell>
          <cell r="I398">
            <v>245579.840725744</v>
          </cell>
        </row>
        <row r="399">
          <cell r="E399" t="str">
            <v>UA552SERVICE40</v>
          </cell>
          <cell r="F399" t="str">
            <v>UA552SECTOR11</v>
          </cell>
          <cell r="G399">
            <v>552</v>
          </cell>
          <cell r="H399">
            <v>40</v>
          </cell>
          <cell r="I399">
            <v>628734.041664319</v>
          </cell>
        </row>
        <row r="400">
          <cell r="E400" t="str">
            <v>UA512SERVICE42</v>
          </cell>
          <cell r="F400" t="str">
            <v>UA512SECTOR9</v>
          </cell>
          <cell r="G400">
            <v>512</v>
          </cell>
          <cell r="H400">
            <v>42</v>
          </cell>
          <cell r="I400">
            <v>3144278.11185132</v>
          </cell>
        </row>
        <row r="401">
          <cell r="E401" t="str">
            <v>UA514SERVICE42</v>
          </cell>
          <cell r="F401" t="str">
            <v>UA514SECTOR9</v>
          </cell>
          <cell r="G401">
            <v>514</v>
          </cell>
          <cell r="H401">
            <v>42</v>
          </cell>
          <cell r="I401">
            <v>5390468.2345494</v>
          </cell>
        </row>
        <row r="402">
          <cell r="E402" t="str">
            <v>UA516SERVICE42</v>
          </cell>
          <cell r="F402" t="str">
            <v>UA516SECTOR9</v>
          </cell>
          <cell r="G402">
            <v>516</v>
          </cell>
          <cell r="H402">
            <v>42</v>
          </cell>
          <cell r="I402">
            <v>5083855.76978045</v>
          </cell>
        </row>
        <row r="403">
          <cell r="E403" t="str">
            <v>UA518SERVICE42</v>
          </cell>
          <cell r="F403" t="str">
            <v>UA518SECTOR9</v>
          </cell>
          <cell r="G403">
            <v>518</v>
          </cell>
          <cell r="H403">
            <v>42</v>
          </cell>
          <cell r="I403">
            <v>4476812.72510986</v>
          </cell>
        </row>
        <row r="404">
          <cell r="E404" t="str">
            <v>UA520SERVICE42</v>
          </cell>
          <cell r="F404" t="str">
            <v>UA520SECTOR9</v>
          </cell>
          <cell r="G404">
            <v>520</v>
          </cell>
          <cell r="H404">
            <v>42</v>
          </cell>
          <cell r="I404">
            <v>6809458.98945581</v>
          </cell>
        </row>
        <row r="405">
          <cell r="E405" t="str">
            <v>UA522SERVICE42</v>
          </cell>
          <cell r="F405" t="str">
            <v>UA522SECTOR9</v>
          </cell>
          <cell r="G405">
            <v>522</v>
          </cell>
          <cell r="H405">
            <v>42</v>
          </cell>
          <cell r="I405">
            <v>6141409.31456188</v>
          </cell>
        </row>
        <row r="406">
          <cell r="E406" t="str">
            <v>UA524SERVICE42</v>
          </cell>
          <cell r="F406" t="str">
            <v>UA524SECTOR9</v>
          </cell>
          <cell r="G406">
            <v>524</v>
          </cell>
          <cell r="H406">
            <v>42</v>
          </cell>
          <cell r="I406">
            <v>6076341.59208994</v>
          </cell>
        </row>
        <row r="407">
          <cell r="E407" t="str">
            <v>UA526SERVICE42</v>
          </cell>
          <cell r="F407" t="str">
            <v>UA526SECTOR9</v>
          </cell>
          <cell r="G407">
            <v>526</v>
          </cell>
          <cell r="H407">
            <v>42</v>
          </cell>
          <cell r="I407">
            <v>3529359.90351257</v>
          </cell>
        </row>
        <row r="408">
          <cell r="E408" t="str">
            <v>UA528SERVICE42</v>
          </cell>
          <cell r="F408" t="str">
            <v>UA528SECTOR9</v>
          </cell>
          <cell r="G408">
            <v>528</v>
          </cell>
          <cell r="H408">
            <v>42</v>
          </cell>
          <cell r="I408">
            <v>5413074.98139991</v>
          </cell>
        </row>
        <row r="409">
          <cell r="E409" t="str">
            <v>UA530SERVICE42</v>
          </cell>
          <cell r="F409" t="str">
            <v>UA530SECTOR9</v>
          </cell>
          <cell r="G409">
            <v>530</v>
          </cell>
          <cell r="H409">
            <v>42</v>
          </cell>
          <cell r="I409">
            <v>8393375.2129024</v>
          </cell>
        </row>
        <row r="410">
          <cell r="E410" t="str">
            <v>UA532SERVICE42</v>
          </cell>
          <cell r="F410" t="str">
            <v>UA532SECTOR9</v>
          </cell>
          <cell r="G410">
            <v>532</v>
          </cell>
          <cell r="H410">
            <v>42</v>
          </cell>
          <cell r="I410">
            <v>10640287.3075557</v>
          </cell>
        </row>
        <row r="411">
          <cell r="E411" t="str">
            <v>UA534SERVICE42</v>
          </cell>
          <cell r="F411" t="str">
            <v>UA534SECTOR9</v>
          </cell>
          <cell r="G411">
            <v>534</v>
          </cell>
          <cell r="H411">
            <v>42</v>
          </cell>
          <cell r="I411">
            <v>6308681.1919568</v>
          </cell>
        </row>
        <row r="412">
          <cell r="E412" t="str">
            <v>UA536SERVICE42</v>
          </cell>
          <cell r="F412" t="str">
            <v>UA536SECTOR9</v>
          </cell>
          <cell r="G412">
            <v>536</v>
          </cell>
          <cell r="H412">
            <v>42</v>
          </cell>
          <cell r="I412">
            <v>6190954.63999474</v>
          </cell>
        </row>
        <row r="413">
          <cell r="E413" t="str">
            <v>UA538SERVICE42</v>
          </cell>
          <cell r="F413" t="str">
            <v>UA538SECTOR9</v>
          </cell>
          <cell r="G413">
            <v>538</v>
          </cell>
          <cell r="H413">
            <v>42</v>
          </cell>
          <cell r="I413">
            <v>5753349.38858499</v>
          </cell>
        </row>
        <row r="414">
          <cell r="E414" t="str">
            <v>UA540SERVICE42</v>
          </cell>
          <cell r="F414" t="str">
            <v>UA540SECTOR9</v>
          </cell>
          <cell r="G414">
            <v>540</v>
          </cell>
          <cell r="H414">
            <v>42</v>
          </cell>
          <cell r="I414">
            <v>10674941.9614104</v>
          </cell>
        </row>
        <row r="415">
          <cell r="E415" t="str">
            <v>UA542SERVICE42</v>
          </cell>
          <cell r="F415" t="str">
            <v>UA542SECTOR9</v>
          </cell>
          <cell r="G415">
            <v>542</v>
          </cell>
          <cell r="H415">
            <v>42</v>
          </cell>
          <cell r="I415">
            <v>2529879.97788606</v>
          </cell>
        </row>
        <row r="416">
          <cell r="E416" t="str">
            <v>UA544SERVICE42</v>
          </cell>
          <cell r="F416" t="str">
            <v>UA544SECTOR9</v>
          </cell>
          <cell r="G416">
            <v>544</v>
          </cell>
          <cell r="H416">
            <v>42</v>
          </cell>
          <cell r="I416">
            <v>7872923.67962131</v>
          </cell>
        </row>
        <row r="417">
          <cell r="E417" t="str">
            <v>UA545SERVICE42</v>
          </cell>
          <cell r="F417" t="str">
            <v>UA545SECTOR9</v>
          </cell>
          <cell r="G417">
            <v>545</v>
          </cell>
          <cell r="H417">
            <v>42</v>
          </cell>
          <cell r="I417">
            <v>3125326.34802454</v>
          </cell>
        </row>
        <row r="418">
          <cell r="E418" t="str">
            <v>UA546SERVICE42</v>
          </cell>
          <cell r="F418" t="str">
            <v>UA546SECTOR9</v>
          </cell>
          <cell r="G418">
            <v>546</v>
          </cell>
          <cell r="H418">
            <v>42</v>
          </cell>
          <cell r="I418">
            <v>4090286.989538</v>
          </cell>
        </row>
        <row r="419">
          <cell r="E419" t="str">
            <v>UA548SERVICE42</v>
          </cell>
          <cell r="F419" t="str">
            <v>UA548SECTOR9</v>
          </cell>
          <cell r="G419">
            <v>548</v>
          </cell>
          <cell r="H419">
            <v>42</v>
          </cell>
          <cell r="I419">
            <v>4023955.81614428</v>
          </cell>
        </row>
        <row r="420">
          <cell r="E420" t="str">
            <v>UA550SERVICE42</v>
          </cell>
          <cell r="F420" t="str">
            <v>UA550SECTOR9</v>
          </cell>
          <cell r="G420">
            <v>550</v>
          </cell>
          <cell r="H420">
            <v>42</v>
          </cell>
          <cell r="I420">
            <v>6386383.42364659</v>
          </cell>
        </row>
        <row r="421">
          <cell r="E421" t="str">
            <v>UA552SERVICE42</v>
          </cell>
          <cell r="F421" t="str">
            <v>UA552SECTOR9</v>
          </cell>
          <cell r="G421">
            <v>552</v>
          </cell>
          <cell r="H421">
            <v>42</v>
          </cell>
          <cell r="I421">
            <v>15746975.4404227</v>
          </cell>
        </row>
        <row r="422">
          <cell r="E422" t="str">
            <v>UA512SERVICE44</v>
          </cell>
          <cell r="F422" t="str">
            <v>UA512SECTOR8</v>
          </cell>
          <cell r="G422">
            <v>512</v>
          </cell>
          <cell r="H422">
            <v>44</v>
          </cell>
          <cell r="I422">
            <v>193084.987721307</v>
          </cell>
        </row>
        <row r="423">
          <cell r="E423" t="str">
            <v>UA514SERVICE44</v>
          </cell>
          <cell r="F423" t="str">
            <v>UA514SECTOR8</v>
          </cell>
          <cell r="G423">
            <v>514</v>
          </cell>
          <cell r="H423">
            <v>44</v>
          </cell>
          <cell r="I423">
            <v>355752.646384708</v>
          </cell>
        </row>
        <row r="424">
          <cell r="E424" t="str">
            <v>UA516SERVICE44</v>
          </cell>
          <cell r="F424" t="str">
            <v>UA516SECTOR8</v>
          </cell>
          <cell r="G424">
            <v>516</v>
          </cell>
          <cell r="H424">
            <v>44</v>
          </cell>
          <cell r="I424">
            <v>392784.861719588</v>
          </cell>
        </row>
        <row r="425">
          <cell r="E425" t="str">
            <v>UA518SERVICE44</v>
          </cell>
          <cell r="F425" t="str">
            <v>UA518SECTOR8</v>
          </cell>
          <cell r="G425">
            <v>518</v>
          </cell>
          <cell r="H425">
            <v>44</v>
          </cell>
          <cell r="I425">
            <v>243957.257972683</v>
          </cell>
        </row>
        <row r="426">
          <cell r="E426" t="str">
            <v>UA520SERVICE44</v>
          </cell>
          <cell r="F426" t="str">
            <v>UA520SECTOR8</v>
          </cell>
          <cell r="G426">
            <v>520</v>
          </cell>
          <cell r="H426">
            <v>44</v>
          </cell>
          <cell r="I426">
            <v>424518.704684642</v>
          </cell>
        </row>
        <row r="427">
          <cell r="E427" t="str">
            <v>UA522SERVICE44</v>
          </cell>
          <cell r="F427" t="str">
            <v>UA522SECTOR8</v>
          </cell>
          <cell r="G427">
            <v>522</v>
          </cell>
          <cell r="H427">
            <v>44</v>
          </cell>
          <cell r="I427">
            <v>348556.457706822</v>
          </cell>
        </row>
        <row r="428">
          <cell r="E428" t="str">
            <v>UA524SERVICE44</v>
          </cell>
          <cell r="F428" t="str">
            <v>UA524SECTOR8</v>
          </cell>
          <cell r="G428">
            <v>524</v>
          </cell>
          <cell r="H428">
            <v>44</v>
          </cell>
          <cell r="I428">
            <v>307516.241309819</v>
          </cell>
        </row>
        <row r="429">
          <cell r="E429" t="str">
            <v>UA526SERVICE44</v>
          </cell>
          <cell r="F429" t="str">
            <v>UA526SECTOR8</v>
          </cell>
          <cell r="G429">
            <v>526</v>
          </cell>
          <cell r="H429">
            <v>44</v>
          </cell>
          <cell r="I429">
            <v>200687.027284944</v>
          </cell>
        </row>
        <row r="430">
          <cell r="E430" t="str">
            <v>UA528SERVICE44</v>
          </cell>
          <cell r="F430" t="str">
            <v>UA528SECTOR8</v>
          </cell>
          <cell r="G430">
            <v>528</v>
          </cell>
          <cell r="H430">
            <v>44</v>
          </cell>
          <cell r="I430">
            <v>355313.12133733</v>
          </cell>
        </row>
        <row r="431">
          <cell r="E431" t="str">
            <v>UA530SERVICE44</v>
          </cell>
          <cell r="F431" t="str">
            <v>UA530SECTOR8</v>
          </cell>
          <cell r="G431">
            <v>530</v>
          </cell>
          <cell r="H431">
            <v>44</v>
          </cell>
          <cell r="I431">
            <v>529815.093254626</v>
          </cell>
        </row>
        <row r="432">
          <cell r="E432" t="str">
            <v>UA532SERVICE44</v>
          </cell>
          <cell r="F432" t="str">
            <v>UA532SECTOR8</v>
          </cell>
          <cell r="G432">
            <v>532</v>
          </cell>
          <cell r="H432">
            <v>44</v>
          </cell>
          <cell r="I432">
            <v>616691.996356986</v>
          </cell>
        </row>
        <row r="433">
          <cell r="E433" t="str">
            <v>UA534SERVICE44</v>
          </cell>
          <cell r="F433" t="str">
            <v>UA534SECTOR8</v>
          </cell>
          <cell r="G433">
            <v>534</v>
          </cell>
          <cell r="H433">
            <v>44</v>
          </cell>
          <cell r="I433">
            <v>418013.179513489</v>
          </cell>
        </row>
        <row r="434">
          <cell r="E434" t="str">
            <v>UA536SERVICE44</v>
          </cell>
          <cell r="F434" t="str">
            <v>UA536SECTOR8</v>
          </cell>
          <cell r="G434">
            <v>536</v>
          </cell>
          <cell r="H434">
            <v>44</v>
          </cell>
          <cell r="I434">
            <v>401284.064322105</v>
          </cell>
        </row>
        <row r="435">
          <cell r="E435" t="str">
            <v>UA538SERVICE44</v>
          </cell>
          <cell r="F435" t="str">
            <v>UA538SECTOR8</v>
          </cell>
          <cell r="G435">
            <v>538</v>
          </cell>
          <cell r="H435">
            <v>44</v>
          </cell>
          <cell r="I435">
            <v>336976.436929179</v>
          </cell>
        </row>
        <row r="436">
          <cell r="E436" t="str">
            <v>UA540SERVICE44</v>
          </cell>
          <cell r="F436" t="str">
            <v>UA540SECTOR8</v>
          </cell>
          <cell r="G436">
            <v>540</v>
          </cell>
          <cell r="H436">
            <v>44</v>
          </cell>
          <cell r="I436">
            <v>691536.211901305</v>
          </cell>
        </row>
        <row r="437">
          <cell r="E437" t="str">
            <v>UA542SERVICE44</v>
          </cell>
          <cell r="F437" t="str">
            <v>UA542SECTOR8</v>
          </cell>
          <cell r="G437">
            <v>542</v>
          </cell>
          <cell r="H437">
            <v>44</v>
          </cell>
          <cell r="I437">
            <v>169165.068246841</v>
          </cell>
        </row>
        <row r="438">
          <cell r="E438" t="str">
            <v>UA544SERVICE44</v>
          </cell>
          <cell r="F438" t="str">
            <v>UA544SECTOR8</v>
          </cell>
          <cell r="G438">
            <v>544</v>
          </cell>
          <cell r="H438">
            <v>44</v>
          </cell>
          <cell r="I438">
            <v>559991.836478958</v>
          </cell>
        </row>
        <row r="439">
          <cell r="E439" t="str">
            <v>UA545SERVICE44</v>
          </cell>
          <cell r="F439" t="str">
            <v>UA545SECTOR8</v>
          </cell>
          <cell r="G439">
            <v>545</v>
          </cell>
          <cell r="H439">
            <v>44</v>
          </cell>
          <cell r="I439">
            <v>243418.565414621</v>
          </cell>
        </row>
        <row r="440">
          <cell r="E440" t="str">
            <v>UA546SERVICE44</v>
          </cell>
          <cell r="F440" t="str">
            <v>UA546SECTOR8</v>
          </cell>
          <cell r="G440">
            <v>546</v>
          </cell>
          <cell r="H440">
            <v>44</v>
          </cell>
          <cell r="I440">
            <v>258008.108171278</v>
          </cell>
        </row>
        <row r="441">
          <cell r="E441" t="str">
            <v>UA548SERVICE44</v>
          </cell>
          <cell r="F441" t="str">
            <v>UA548SECTOR8</v>
          </cell>
          <cell r="G441">
            <v>548</v>
          </cell>
          <cell r="H441">
            <v>44</v>
          </cell>
          <cell r="I441">
            <v>216421.237775002</v>
          </cell>
        </row>
        <row r="442">
          <cell r="E442" t="str">
            <v>UA550SERVICE44</v>
          </cell>
          <cell r="F442" t="str">
            <v>UA550SECTOR8</v>
          </cell>
          <cell r="G442">
            <v>550</v>
          </cell>
          <cell r="H442">
            <v>44</v>
          </cell>
          <cell r="I442">
            <v>354427.843336631</v>
          </cell>
        </row>
        <row r="443">
          <cell r="E443" t="str">
            <v>UA552SERVICE44</v>
          </cell>
          <cell r="F443" t="str">
            <v>UA552SECTOR8</v>
          </cell>
          <cell r="G443">
            <v>552</v>
          </cell>
          <cell r="H443">
            <v>44</v>
          </cell>
          <cell r="I443">
            <v>836208.935078851</v>
          </cell>
        </row>
        <row r="444">
          <cell r="E444" t="str">
            <v>UA512SERVICE45</v>
          </cell>
          <cell r="F444" t="str">
            <v>UA512SECTOR11</v>
          </cell>
          <cell r="G444">
            <v>512</v>
          </cell>
          <cell r="H444">
            <v>45</v>
          </cell>
          <cell r="I444">
            <v>138243.664448134</v>
          </cell>
        </row>
        <row r="445">
          <cell r="E445" t="str">
            <v>UA514SERVICE45</v>
          </cell>
          <cell r="F445" t="str">
            <v>UA514SECTOR11</v>
          </cell>
          <cell r="G445">
            <v>514</v>
          </cell>
          <cell r="H445">
            <v>45</v>
          </cell>
          <cell r="I445">
            <v>233391.810027962</v>
          </cell>
        </row>
        <row r="446">
          <cell r="E446" t="str">
            <v>UA516SERVICE45</v>
          </cell>
          <cell r="F446" t="str">
            <v>UA516SECTOR11</v>
          </cell>
          <cell r="G446">
            <v>516</v>
          </cell>
          <cell r="H446">
            <v>45</v>
          </cell>
          <cell r="I446">
            <v>248770.99519273</v>
          </cell>
        </row>
        <row r="447">
          <cell r="E447" t="str">
            <v>UA518SERVICE45</v>
          </cell>
          <cell r="F447" t="str">
            <v>UA518SECTOR11</v>
          </cell>
          <cell r="G447">
            <v>518</v>
          </cell>
          <cell r="H447">
            <v>45</v>
          </cell>
          <cell r="I447">
            <v>192662.319646544</v>
          </cell>
        </row>
        <row r="448">
          <cell r="E448" t="str">
            <v>UA520SERVICE45</v>
          </cell>
          <cell r="F448" t="str">
            <v>UA520SECTOR11</v>
          </cell>
          <cell r="G448">
            <v>520</v>
          </cell>
          <cell r="H448">
            <v>45</v>
          </cell>
          <cell r="I448">
            <v>229166.759158521</v>
          </cell>
        </row>
        <row r="449">
          <cell r="E449" t="str">
            <v>UA522SERVICE45</v>
          </cell>
          <cell r="F449" t="str">
            <v>UA522SECTOR11</v>
          </cell>
          <cell r="G449">
            <v>522</v>
          </cell>
          <cell r="H449">
            <v>45</v>
          </cell>
          <cell r="I449">
            <v>216829.610619751</v>
          </cell>
        </row>
        <row r="450">
          <cell r="E450" t="str">
            <v>UA524SERVICE45</v>
          </cell>
          <cell r="F450" t="str">
            <v>UA524SECTOR11</v>
          </cell>
          <cell r="G450">
            <v>524</v>
          </cell>
          <cell r="H450">
            <v>45</v>
          </cell>
          <cell r="I450">
            <v>255024.070479504</v>
          </cell>
        </row>
        <row r="451">
          <cell r="E451" t="str">
            <v>UA526SERVICE45</v>
          </cell>
          <cell r="F451" t="str">
            <v>UA526SECTOR11</v>
          </cell>
          <cell r="G451">
            <v>526</v>
          </cell>
          <cell r="H451">
            <v>45</v>
          </cell>
          <cell r="I451">
            <v>127427.534222363</v>
          </cell>
        </row>
        <row r="452">
          <cell r="E452" t="str">
            <v>UA528SERVICE45</v>
          </cell>
          <cell r="F452" t="str">
            <v>UA528SECTOR11</v>
          </cell>
          <cell r="G452">
            <v>528</v>
          </cell>
          <cell r="H452">
            <v>45</v>
          </cell>
          <cell r="I452">
            <v>226293.7245673</v>
          </cell>
        </row>
        <row r="453">
          <cell r="E453" t="str">
            <v>UA530SERVICE45</v>
          </cell>
          <cell r="F453" t="str">
            <v>UA530SECTOR11</v>
          </cell>
          <cell r="G453">
            <v>530</v>
          </cell>
          <cell r="H453">
            <v>45</v>
          </cell>
          <cell r="I453">
            <v>351017.226233221</v>
          </cell>
        </row>
        <row r="454">
          <cell r="E454" t="str">
            <v>UA532SERVICE45</v>
          </cell>
          <cell r="F454" t="str">
            <v>UA532SECTOR11</v>
          </cell>
          <cell r="G454">
            <v>532</v>
          </cell>
          <cell r="H454">
            <v>45</v>
          </cell>
          <cell r="I454">
            <v>396985.779692747</v>
          </cell>
        </row>
        <row r="455">
          <cell r="E455" t="str">
            <v>UA534SERVICE45</v>
          </cell>
          <cell r="F455" t="str">
            <v>UA534SECTOR11</v>
          </cell>
          <cell r="G455">
            <v>534</v>
          </cell>
          <cell r="H455">
            <v>45</v>
          </cell>
          <cell r="I455">
            <v>266854.212913941</v>
          </cell>
        </row>
        <row r="456">
          <cell r="E456" t="str">
            <v>UA536SERVICE45</v>
          </cell>
          <cell r="F456" t="str">
            <v>UA536SECTOR11</v>
          </cell>
          <cell r="G456">
            <v>536</v>
          </cell>
          <cell r="H456">
            <v>45</v>
          </cell>
          <cell r="I456">
            <v>245728.958566732</v>
          </cell>
        </row>
        <row r="457">
          <cell r="E457" t="str">
            <v>UA538SERVICE45</v>
          </cell>
          <cell r="F457" t="str">
            <v>UA538SECTOR11</v>
          </cell>
          <cell r="G457">
            <v>538</v>
          </cell>
          <cell r="H457">
            <v>45</v>
          </cell>
          <cell r="I457">
            <v>203309.447837537</v>
          </cell>
        </row>
        <row r="458">
          <cell r="E458" t="str">
            <v>UA540SERVICE45</v>
          </cell>
          <cell r="F458" t="str">
            <v>UA540SECTOR11</v>
          </cell>
          <cell r="G458">
            <v>540</v>
          </cell>
          <cell r="H458">
            <v>45</v>
          </cell>
          <cell r="I458">
            <v>420477.062526844</v>
          </cell>
        </row>
        <row r="459">
          <cell r="E459" t="str">
            <v>UA542SERVICE45</v>
          </cell>
          <cell r="F459" t="str">
            <v>UA542SECTOR11</v>
          </cell>
          <cell r="G459">
            <v>542</v>
          </cell>
          <cell r="H459">
            <v>45</v>
          </cell>
          <cell r="I459">
            <v>94303.1354059401</v>
          </cell>
        </row>
        <row r="460">
          <cell r="E460" t="str">
            <v>UA544SERVICE45</v>
          </cell>
          <cell r="F460" t="str">
            <v>UA544SECTOR11</v>
          </cell>
          <cell r="G460">
            <v>544</v>
          </cell>
          <cell r="H460">
            <v>45</v>
          </cell>
          <cell r="I460">
            <v>294739.548652257</v>
          </cell>
        </row>
        <row r="461">
          <cell r="E461" t="str">
            <v>UA545SERVICE45</v>
          </cell>
          <cell r="F461" t="str">
            <v>UA545SECTOR11</v>
          </cell>
          <cell r="G461">
            <v>545</v>
          </cell>
          <cell r="H461">
            <v>45</v>
          </cell>
          <cell r="I461">
            <v>136553.644100357</v>
          </cell>
        </row>
        <row r="462">
          <cell r="E462" t="str">
            <v>UA546SERVICE45</v>
          </cell>
          <cell r="F462" t="str">
            <v>UA546SECTOR11</v>
          </cell>
          <cell r="G462">
            <v>546</v>
          </cell>
          <cell r="H462">
            <v>45</v>
          </cell>
          <cell r="I462">
            <v>159368.918795343</v>
          </cell>
        </row>
        <row r="463">
          <cell r="E463" t="str">
            <v>UA548SERVICE45</v>
          </cell>
          <cell r="F463" t="str">
            <v>UA548SECTOR11</v>
          </cell>
          <cell r="G463">
            <v>548</v>
          </cell>
          <cell r="H463">
            <v>45</v>
          </cell>
          <cell r="I463">
            <v>152608.837404236</v>
          </cell>
        </row>
        <row r="464">
          <cell r="E464" t="str">
            <v>UA550SERVICE45</v>
          </cell>
          <cell r="F464" t="str">
            <v>UA550SECTOR11</v>
          </cell>
          <cell r="G464">
            <v>550</v>
          </cell>
          <cell r="H464">
            <v>45</v>
          </cell>
          <cell r="I464">
            <v>230856.779506297</v>
          </cell>
        </row>
        <row r="465">
          <cell r="E465" t="str">
            <v>UA552SERVICE45</v>
          </cell>
          <cell r="F465" t="str">
            <v>UA552SECTOR11</v>
          </cell>
          <cell r="G465">
            <v>552</v>
          </cell>
          <cell r="H465">
            <v>45</v>
          </cell>
          <cell r="I465">
            <v>451742.438960713</v>
          </cell>
        </row>
        <row r="466">
          <cell r="E466" t="str">
            <v>UA512SERVICE46</v>
          </cell>
          <cell r="F466" t="str">
            <v>UA512SECTOR11</v>
          </cell>
          <cell r="G466">
            <v>512</v>
          </cell>
          <cell r="H466">
            <v>46</v>
          </cell>
          <cell r="I466">
            <v>79628.6073827704</v>
          </cell>
        </row>
        <row r="467">
          <cell r="E467" t="str">
            <v>UA514SERVICE46</v>
          </cell>
          <cell r="F467" t="str">
            <v>UA514SECTOR11</v>
          </cell>
          <cell r="G467">
            <v>514</v>
          </cell>
          <cell r="H467">
            <v>46</v>
          </cell>
          <cell r="I467">
            <v>202972.312261626</v>
          </cell>
        </row>
        <row r="468">
          <cell r="E468" t="str">
            <v>UA516SERVICE46</v>
          </cell>
          <cell r="F468" t="str">
            <v>UA516SECTOR11</v>
          </cell>
          <cell r="G468">
            <v>516</v>
          </cell>
          <cell r="H468">
            <v>46</v>
          </cell>
          <cell r="I468">
            <v>235660.359570781</v>
          </cell>
        </row>
        <row r="469">
          <cell r="E469" t="str">
            <v>UA518SERVICE46</v>
          </cell>
          <cell r="F469" t="str">
            <v>UA518SECTOR11</v>
          </cell>
          <cell r="G469">
            <v>518</v>
          </cell>
          <cell r="H469">
            <v>46</v>
          </cell>
          <cell r="I469">
            <v>94747.963214942</v>
          </cell>
        </row>
        <row r="470">
          <cell r="E470" t="str">
            <v>UA520SERVICE46</v>
          </cell>
          <cell r="F470" t="str">
            <v>UA520SECTOR11</v>
          </cell>
          <cell r="G470">
            <v>520</v>
          </cell>
          <cell r="H470">
            <v>46</v>
          </cell>
          <cell r="I470">
            <v>20159.1411095621</v>
          </cell>
        </row>
        <row r="471">
          <cell r="E471" t="str">
            <v>UA522SERVICE46</v>
          </cell>
          <cell r="F471" t="str">
            <v>UA522SECTOR11</v>
          </cell>
          <cell r="G471">
            <v>522</v>
          </cell>
          <cell r="H471">
            <v>46</v>
          </cell>
          <cell r="I471">
            <v>0</v>
          </cell>
        </row>
        <row r="472">
          <cell r="E472" t="str">
            <v>UA524SERVICE46</v>
          </cell>
          <cell r="F472" t="str">
            <v>UA524SECTOR11</v>
          </cell>
          <cell r="G472">
            <v>524</v>
          </cell>
          <cell r="H472">
            <v>46</v>
          </cell>
          <cell r="I472">
            <v>0</v>
          </cell>
        </row>
        <row r="473">
          <cell r="E473" t="str">
            <v>UA526SERVICE46</v>
          </cell>
          <cell r="F473" t="str">
            <v>UA526SECTOR11</v>
          </cell>
          <cell r="G473">
            <v>526</v>
          </cell>
          <cell r="H473">
            <v>46</v>
          </cell>
          <cell r="I473">
            <v>130177.653714997</v>
          </cell>
        </row>
        <row r="474">
          <cell r="E474" t="str">
            <v>UA528SERVICE46</v>
          </cell>
          <cell r="F474" t="str">
            <v>UA528SECTOR11</v>
          </cell>
          <cell r="G474">
            <v>528</v>
          </cell>
          <cell r="H474">
            <v>46</v>
          </cell>
          <cell r="I474">
            <v>123978.717823807</v>
          </cell>
        </row>
        <row r="475">
          <cell r="E475" t="str">
            <v>UA530SERVICE46</v>
          </cell>
          <cell r="F475" t="str">
            <v>UA530SECTOR11</v>
          </cell>
          <cell r="G475">
            <v>530</v>
          </cell>
          <cell r="H475">
            <v>46</v>
          </cell>
          <cell r="I475">
            <v>89708.1779375514</v>
          </cell>
        </row>
        <row r="476">
          <cell r="E476" t="str">
            <v>UA532SERVICE46</v>
          </cell>
          <cell r="F476" t="str">
            <v>UA532SECTOR11</v>
          </cell>
          <cell r="G476">
            <v>532</v>
          </cell>
          <cell r="H476">
            <v>46</v>
          </cell>
          <cell r="I476">
            <v>78620.6503272923</v>
          </cell>
        </row>
        <row r="477">
          <cell r="E477" t="str">
            <v>UA534SERVICE46</v>
          </cell>
          <cell r="F477" t="str">
            <v>UA534SECTOR11</v>
          </cell>
          <cell r="G477">
            <v>534</v>
          </cell>
          <cell r="H477">
            <v>46</v>
          </cell>
          <cell r="I477">
            <v>29230.7546088651</v>
          </cell>
        </row>
        <row r="478">
          <cell r="E478" t="str">
            <v>UA536SERVICE46</v>
          </cell>
          <cell r="F478" t="str">
            <v>UA536SECTOR11</v>
          </cell>
          <cell r="G478">
            <v>536</v>
          </cell>
          <cell r="H478">
            <v>46</v>
          </cell>
          <cell r="I478">
            <v>23686.9908037355</v>
          </cell>
        </row>
        <row r="479">
          <cell r="E479" t="str">
            <v>UA538SERVICE46</v>
          </cell>
          <cell r="F479" t="str">
            <v>UA538SECTOR11</v>
          </cell>
          <cell r="G479">
            <v>538</v>
          </cell>
          <cell r="H479">
            <v>46</v>
          </cell>
          <cell r="I479">
            <v>40318.2822191242</v>
          </cell>
        </row>
        <row r="480">
          <cell r="E480" t="str">
            <v>UA540SERVICE46</v>
          </cell>
          <cell r="F480" t="str">
            <v>UA540SECTOR11</v>
          </cell>
          <cell r="G480">
            <v>540</v>
          </cell>
          <cell r="H480">
            <v>46</v>
          </cell>
          <cell r="I480">
            <v>0</v>
          </cell>
        </row>
        <row r="481">
          <cell r="E481" t="str">
            <v>UA542SERVICE46</v>
          </cell>
          <cell r="F481" t="str">
            <v>UA542SECTOR11</v>
          </cell>
          <cell r="G481">
            <v>542</v>
          </cell>
          <cell r="H481">
            <v>46</v>
          </cell>
          <cell r="I481">
            <v>0</v>
          </cell>
        </row>
        <row r="482">
          <cell r="E482" t="str">
            <v>UA544SERVICE46</v>
          </cell>
          <cell r="F482" t="str">
            <v>UA544SECTOR11</v>
          </cell>
          <cell r="G482">
            <v>544</v>
          </cell>
          <cell r="H482">
            <v>46</v>
          </cell>
          <cell r="I482">
            <v>0</v>
          </cell>
        </row>
        <row r="483">
          <cell r="E483" t="str">
            <v>UA545SERVICE46</v>
          </cell>
          <cell r="F483" t="str">
            <v>UA545SECTOR11</v>
          </cell>
          <cell r="G483">
            <v>545</v>
          </cell>
          <cell r="H483">
            <v>46</v>
          </cell>
          <cell r="I483">
            <v>0</v>
          </cell>
        </row>
        <row r="484">
          <cell r="E484" t="str">
            <v>UA546SERVICE46</v>
          </cell>
          <cell r="F484" t="str">
            <v>UA546SECTOR11</v>
          </cell>
          <cell r="G484">
            <v>546</v>
          </cell>
          <cell r="H484">
            <v>46</v>
          </cell>
          <cell r="I484">
            <v>0</v>
          </cell>
        </row>
        <row r="485">
          <cell r="E485" t="str">
            <v>UA548SERVICE46</v>
          </cell>
          <cell r="F485" t="str">
            <v>UA548SECTOR11</v>
          </cell>
          <cell r="G485">
            <v>548</v>
          </cell>
          <cell r="H485">
            <v>46</v>
          </cell>
          <cell r="I485">
            <v>0</v>
          </cell>
        </row>
        <row r="486">
          <cell r="E486" t="str">
            <v>UA550SERVICE46</v>
          </cell>
          <cell r="F486" t="str">
            <v>UA550SECTOR11</v>
          </cell>
          <cell r="G486">
            <v>550</v>
          </cell>
          <cell r="H486">
            <v>46</v>
          </cell>
          <cell r="I486">
            <v>0</v>
          </cell>
        </row>
        <row r="487">
          <cell r="E487" t="str">
            <v>UA552SERVICE46</v>
          </cell>
          <cell r="F487" t="str">
            <v>UA552SECTOR11</v>
          </cell>
          <cell r="G487">
            <v>552</v>
          </cell>
          <cell r="H487">
            <v>46</v>
          </cell>
          <cell r="I487">
            <v>24190.9693314745</v>
          </cell>
        </row>
        <row r="488">
          <cell r="E488" t="str">
            <v>UA512SERVICE47</v>
          </cell>
          <cell r="F488" t="str">
            <v>UA512SECTOR11</v>
          </cell>
          <cell r="G488">
            <v>512</v>
          </cell>
          <cell r="H488">
            <v>47</v>
          </cell>
          <cell r="I488">
            <v>1320975.92681071</v>
          </cell>
        </row>
        <row r="489">
          <cell r="E489" t="str">
            <v>UA514SERVICE47</v>
          </cell>
          <cell r="F489" t="str">
            <v>UA514SECTOR11</v>
          </cell>
          <cell r="G489">
            <v>514</v>
          </cell>
          <cell r="H489">
            <v>47</v>
          </cell>
          <cell r="I489">
            <v>1945242.45728662</v>
          </cell>
        </row>
        <row r="490">
          <cell r="E490" t="str">
            <v>UA516SERVICE47</v>
          </cell>
          <cell r="F490" t="str">
            <v>UA516SECTOR11</v>
          </cell>
          <cell r="G490">
            <v>516</v>
          </cell>
          <cell r="H490">
            <v>47</v>
          </cell>
          <cell r="I490">
            <v>1815883.73654017</v>
          </cell>
        </row>
        <row r="491">
          <cell r="E491" t="str">
            <v>UA518SERVICE47</v>
          </cell>
          <cell r="F491" t="str">
            <v>UA518SECTOR11</v>
          </cell>
          <cell r="G491">
            <v>518</v>
          </cell>
          <cell r="H491">
            <v>47</v>
          </cell>
          <cell r="I491">
            <v>1568273.95584957</v>
          </cell>
        </row>
        <row r="492">
          <cell r="E492" t="str">
            <v>UA520SERVICE47</v>
          </cell>
          <cell r="F492" t="str">
            <v>UA520SECTOR11</v>
          </cell>
          <cell r="G492">
            <v>520</v>
          </cell>
          <cell r="H492">
            <v>47</v>
          </cell>
          <cell r="I492">
            <v>2404306.91145907</v>
          </cell>
        </row>
        <row r="493">
          <cell r="E493" t="str">
            <v>UA522SERVICE47</v>
          </cell>
          <cell r="F493" t="str">
            <v>UA522SECTOR11</v>
          </cell>
          <cell r="G493">
            <v>522</v>
          </cell>
          <cell r="H493">
            <v>47</v>
          </cell>
          <cell r="I493">
            <v>2154856.66408683</v>
          </cell>
        </row>
        <row r="494">
          <cell r="E494" t="str">
            <v>UA524SERVICE47</v>
          </cell>
          <cell r="F494" t="str">
            <v>UA524SECTOR11</v>
          </cell>
          <cell r="G494">
            <v>524</v>
          </cell>
          <cell r="H494">
            <v>47</v>
          </cell>
          <cell r="I494">
            <v>2198301.96457164</v>
          </cell>
        </row>
        <row r="495">
          <cell r="E495" t="str">
            <v>UA526SERVICE47</v>
          </cell>
          <cell r="F495" t="str">
            <v>UA526SECTOR11</v>
          </cell>
          <cell r="G495">
            <v>526</v>
          </cell>
          <cell r="H495">
            <v>47</v>
          </cell>
          <cell r="I495">
            <v>1259972.06174565</v>
          </cell>
        </row>
        <row r="496">
          <cell r="E496" t="str">
            <v>UA528SERVICE47</v>
          </cell>
          <cell r="F496" t="str">
            <v>UA528SECTOR11</v>
          </cell>
          <cell r="G496">
            <v>528</v>
          </cell>
          <cell r="H496">
            <v>47</v>
          </cell>
          <cell r="I496">
            <v>2174940.00158313</v>
          </cell>
        </row>
        <row r="497">
          <cell r="E497" t="str">
            <v>UA530SERVICE47</v>
          </cell>
          <cell r="F497" t="str">
            <v>UA530SECTOR11</v>
          </cell>
          <cell r="G497">
            <v>530</v>
          </cell>
          <cell r="H497">
            <v>47</v>
          </cell>
          <cell r="I497">
            <v>2993951.12622734</v>
          </cell>
        </row>
        <row r="498">
          <cell r="E498" t="str">
            <v>UA532SERVICE47</v>
          </cell>
          <cell r="F498" t="str">
            <v>UA532SECTOR11</v>
          </cell>
          <cell r="G498">
            <v>532</v>
          </cell>
          <cell r="H498">
            <v>47</v>
          </cell>
          <cell r="I498">
            <v>3664937.67072896</v>
          </cell>
        </row>
        <row r="499">
          <cell r="E499" t="str">
            <v>UA534SERVICE47</v>
          </cell>
          <cell r="F499" t="str">
            <v>UA534SECTOR11</v>
          </cell>
          <cell r="G499">
            <v>534</v>
          </cell>
          <cell r="H499">
            <v>47</v>
          </cell>
          <cell r="I499">
            <v>2212711.26766292</v>
          </cell>
        </row>
        <row r="500">
          <cell r="E500" t="str">
            <v>UA536SERVICE47</v>
          </cell>
          <cell r="F500" t="str">
            <v>UA536SECTOR11</v>
          </cell>
          <cell r="G500">
            <v>536</v>
          </cell>
          <cell r="H500">
            <v>47</v>
          </cell>
          <cell r="I500">
            <v>2136050.09181175</v>
          </cell>
        </row>
        <row r="501">
          <cell r="E501" t="str">
            <v>UA538SERVICE47</v>
          </cell>
          <cell r="F501" t="str">
            <v>UA538SECTOR11</v>
          </cell>
          <cell r="G501">
            <v>538</v>
          </cell>
          <cell r="H501">
            <v>47</v>
          </cell>
          <cell r="I501">
            <v>1992156.3959331</v>
          </cell>
        </row>
        <row r="502">
          <cell r="E502" t="str">
            <v>UA540SERVICE47</v>
          </cell>
          <cell r="F502" t="str">
            <v>UA540SECTOR11</v>
          </cell>
          <cell r="G502">
            <v>540</v>
          </cell>
          <cell r="H502">
            <v>47</v>
          </cell>
          <cell r="I502">
            <v>3735199.46274731</v>
          </cell>
        </row>
        <row r="503">
          <cell r="E503" t="str">
            <v>UA542SERVICE47</v>
          </cell>
          <cell r="F503" t="str">
            <v>UA542SECTOR11</v>
          </cell>
          <cell r="G503">
            <v>542</v>
          </cell>
          <cell r="H503">
            <v>47</v>
          </cell>
          <cell r="I503">
            <v>876461.700075782</v>
          </cell>
        </row>
        <row r="504">
          <cell r="E504" t="str">
            <v>UA544SERVICE47</v>
          </cell>
          <cell r="F504" t="str">
            <v>UA544SECTOR11</v>
          </cell>
          <cell r="G504">
            <v>544</v>
          </cell>
          <cell r="H504">
            <v>47</v>
          </cell>
          <cell r="I504">
            <v>2772111.25234733</v>
          </cell>
        </row>
        <row r="505">
          <cell r="E505" t="str">
            <v>UA545SERVICE47</v>
          </cell>
          <cell r="F505" t="str">
            <v>UA545SECTOR11</v>
          </cell>
          <cell r="G505">
            <v>545</v>
          </cell>
          <cell r="H505">
            <v>47</v>
          </cell>
          <cell r="I505">
            <v>1097582.47076055</v>
          </cell>
        </row>
        <row r="506">
          <cell r="E506" t="str">
            <v>UA546SERVICE47</v>
          </cell>
          <cell r="F506" t="str">
            <v>UA546SECTOR11</v>
          </cell>
          <cell r="G506">
            <v>546</v>
          </cell>
          <cell r="H506">
            <v>47</v>
          </cell>
          <cell r="I506">
            <v>1392045.78561963</v>
          </cell>
        </row>
        <row r="507">
          <cell r="E507" t="str">
            <v>UA548SERVICE47</v>
          </cell>
          <cell r="F507" t="str">
            <v>UA548SECTOR11</v>
          </cell>
          <cell r="G507">
            <v>548</v>
          </cell>
          <cell r="H507">
            <v>47</v>
          </cell>
          <cell r="I507">
            <v>1419652.65189031</v>
          </cell>
        </row>
        <row r="508">
          <cell r="E508" t="str">
            <v>UA550SERVICE47</v>
          </cell>
          <cell r="F508" t="str">
            <v>UA550SECTOR11</v>
          </cell>
          <cell r="G508">
            <v>550</v>
          </cell>
          <cell r="H508">
            <v>47</v>
          </cell>
          <cell r="I508">
            <v>2200559.49731765</v>
          </cell>
        </row>
        <row r="509">
          <cell r="E509" t="str">
            <v>UA552SERVICE47</v>
          </cell>
          <cell r="F509" t="str">
            <v>UA552SECTOR11</v>
          </cell>
          <cell r="G509">
            <v>552</v>
          </cell>
          <cell r="H509">
            <v>47</v>
          </cell>
          <cell r="I509">
            <v>5288933.10209018</v>
          </cell>
        </row>
        <row r="510">
          <cell r="E510" t="str">
            <v>UA512SERVICE48</v>
          </cell>
          <cell r="F510" t="str">
            <v>UA512SECTOR11</v>
          </cell>
          <cell r="G510">
            <v>512</v>
          </cell>
          <cell r="H510">
            <v>48</v>
          </cell>
          <cell r="I510">
            <v>1085744.63626724</v>
          </cell>
        </row>
        <row r="511">
          <cell r="E511" t="str">
            <v>UA514SERVICE48</v>
          </cell>
          <cell r="F511" t="str">
            <v>UA514SECTOR11</v>
          </cell>
          <cell r="G511">
            <v>514</v>
          </cell>
          <cell r="H511">
            <v>48</v>
          </cell>
          <cell r="I511">
            <v>1639321.4046199</v>
          </cell>
        </row>
        <row r="512">
          <cell r="E512" t="str">
            <v>UA516SERVICE48</v>
          </cell>
          <cell r="F512" t="str">
            <v>UA516SECTOR11</v>
          </cell>
          <cell r="G512">
            <v>516</v>
          </cell>
          <cell r="H512">
            <v>48</v>
          </cell>
          <cell r="I512">
            <v>1506191.49158317</v>
          </cell>
        </row>
        <row r="513">
          <cell r="E513" t="str">
            <v>UA518SERVICE48</v>
          </cell>
          <cell r="F513" t="str">
            <v>UA518SECTOR11</v>
          </cell>
          <cell r="G513">
            <v>518</v>
          </cell>
          <cell r="H513">
            <v>48</v>
          </cell>
          <cell r="I513">
            <v>1350861.82458667</v>
          </cell>
        </row>
        <row r="514">
          <cell r="E514" t="str">
            <v>UA520SERVICE48</v>
          </cell>
          <cell r="F514" t="str">
            <v>UA520SECTOR11</v>
          </cell>
          <cell r="G514">
            <v>520</v>
          </cell>
          <cell r="H514">
            <v>48</v>
          </cell>
          <cell r="I514">
            <v>1949460.33776127</v>
          </cell>
        </row>
        <row r="515">
          <cell r="E515" t="str">
            <v>UA522SERVICE48</v>
          </cell>
          <cell r="F515" t="str">
            <v>UA522SECTOR11</v>
          </cell>
          <cell r="G515">
            <v>522</v>
          </cell>
          <cell r="H515">
            <v>48</v>
          </cell>
          <cell r="I515">
            <v>1764196.75302754</v>
          </cell>
        </row>
        <row r="516">
          <cell r="E516" t="str">
            <v>UA524SERVICE48</v>
          </cell>
          <cell r="F516" t="str">
            <v>UA524SECTOR11</v>
          </cell>
          <cell r="G516">
            <v>524</v>
          </cell>
          <cell r="H516">
            <v>48</v>
          </cell>
          <cell r="I516">
            <v>1879180.99759108</v>
          </cell>
        </row>
        <row r="517">
          <cell r="E517" t="str">
            <v>UA526SERVICE48</v>
          </cell>
          <cell r="F517" t="str">
            <v>UA526SECTOR11</v>
          </cell>
          <cell r="G517">
            <v>526</v>
          </cell>
          <cell r="H517">
            <v>48</v>
          </cell>
          <cell r="I517">
            <v>1111377.57571732</v>
          </cell>
        </row>
        <row r="518">
          <cell r="E518" t="str">
            <v>UA528SERVICE48</v>
          </cell>
          <cell r="F518" t="str">
            <v>UA528SECTOR11</v>
          </cell>
          <cell r="G518">
            <v>528</v>
          </cell>
          <cell r="H518">
            <v>48</v>
          </cell>
          <cell r="I518">
            <v>1645955.95590476</v>
          </cell>
        </row>
        <row r="519">
          <cell r="E519" t="str">
            <v>UA530SERVICE48</v>
          </cell>
          <cell r="F519" t="str">
            <v>UA530SECTOR11</v>
          </cell>
          <cell r="G519">
            <v>530</v>
          </cell>
          <cell r="H519">
            <v>48</v>
          </cell>
          <cell r="I519">
            <v>2574016.2097185</v>
          </cell>
        </row>
        <row r="520">
          <cell r="E520" t="str">
            <v>UA532SERVICE48</v>
          </cell>
          <cell r="F520" t="str">
            <v>UA532SECTOR11</v>
          </cell>
          <cell r="G520">
            <v>532</v>
          </cell>
          <cell r="H520">
            <v>48</v>
          </cell>
          <cell r="I520">
            <v>3130635.56953041</v>
          </cell>
        </row>
        <row r="521">
          <cell r="E521" t="str">
            <v>UA534SERVICE48</v>
          </cell>
          <cell r="F521" t="str">
            <v>UA534SECTOR11</v>
          </cell>
          <cell r="G521">
            <v>534</v>
          </cell>
          <cell r="H521">
            <v>48</v>
          </cell>
          <cell r="I521">
            <v>1754550.93936907</v>
          </cell>
        </row>
        <row r="522">
          <cell r="E522" t="str">
            <v>UA536SERVICE48</v>
          </cell>
          <cell r="F522" t="str">
            <v>UA536SECTOR11</v>
          </cell>
          <cell r="G522">
            <v>536</v>
          </cell>
          <cell r="H522">
            <v>48</v>
          </cell>
          <cell r="I522">
            <v>1787071.42017876</v>
          </cell>
        </row>
        <row r="523">
          <cell r="E523" t="str">
            <v>UA538SERVICE48</v>
          </cell>
          <cell r="F523" t="str">
            <v>UA538SECTOR11</v>
          </cell>
          <cell r="G523">
            <v>538</v>
          </cell>
          <cell r="H523">
            <v>48</v>
          </cell>
          <cell r="I523">
            <v>1756030.62841182</v>
          </cell>
        </row>
        <row r="524">
          <cell r="E524" t="str">
            <v>UA540SERVICE48</v>
          </cell>
          <cell r="F524" t="str">
            <v>UA540SECTOR11</v>
          </cell>
          <cell r="G524">
            <v>540</v>
          </cell>
          <cell r="H524">
            <v>48</v>
          </cell>
          <cell r="I524">
            <v>2928209.1685653</v>
          </cell>
        </row>
        <row r="525">
          <cell r="E525" t="str">
            <v>UA542SERVICE48</v>
          </cell>
          <cell r="F525" t="str">
            <v>UA542SECTOR11</v>
          </cell>
          <cell r="G525">
            <v>542</v>
          </cell>
          <cell r="H525">
            <v>48</v>
          </cell>
          <cell r="I525">
            <v>710895.252987844</v>
          </cell>
        </row>
        <row r="526">
          <cell r="E526" t="str">
            <v>UA544SERVICE48</v>
          </cell>
          <cell r="F526" t="str">
            <v>UA544SECTOR11</v>
          </cell>
          <cell r="G526">
            <v>544</v>
          </cell>
          <cell r="H526">
            <v>48</v>
          </cell>
          <cell r="I526">
            <v>2133803.03879558</v>
          </cell>
        </row>
        <row r="527">
          <cell r="E527" t="str">
            <v>UA545SERVICE48</v>
          </cell>
          <cell r="F527" t="str">
            <v>UA545SECTOR11</v>
          </cell>
          <cell r="G527">
            <v>545</v>
          </cell>
          <cell r="H527">
            <v>48</v>
          </cell>
          <cell r="I527">
            <v>867785.791684564</v>
          </cell>
        </row>
        <row r="528">
          <cell r="E528" t="str">
            <v>UA546SERVICE48</v>
          </cell>
          <cell r="F528" t="str">
            <v>UA546SECTOR11</v>
          </cell>
          <cell r="G528">
            <v>546</v>
          </cell>
          <cell r="H528">
            <v>48</v>
          </cell>
          <cell r="I528">
            <v>1130079.76241538</v>
          </cell>
        </row>
        <row r="529">
          <cell r="E529" t="str">
            <v>UA548SERVICE48</v>
          </cell>
          <cell r="F529" t="str">
            <v>UA548SECTOR11</v>
          </cell>
          <cell r="G529">
            <v>548</v>
          </cell>
          <cell r="H529">
            <v>48</v>
          </cell>
          <cell r="I529">
            <v>1349820.81813934</v>
          </cell>
        </row>
        <row r="530">
          <cell r="E530" t="str">
            <v>UA550SERVICE48</v>
          </cell>
          <cell r="F530" t="str">
            <v>UA550SECTOR11</v>
          </cell>
          <cell r="G530">
            <v>550</v>
          </cell>
          <cell r="H530">
            <v>48</v>
          </cell>
          <cell r="I530">
            <v>1918329.48987826</v>
          </cell>
        </row>
        <row r="531">
          <cell r="E531" t="str">
            <v>UA552SERVICE48</v>
          </cell>
          <cell r="F531" t="str">
            <v>UA552SECTOR11</v>
          </cell>
          <cell r="G531">
            <v>552</v>
          </cell>
          <cell r="H531">
            <v>48</v>
          </cell>
          <cell r="I531">
            <v>4557835.3484881</v>
          </cell>
        </row>
        <row r="532">
          <cell r="E532" t="str">
            <v>UA512SERVICE49</v>
          </cell>
          <cell r="F532" t="str">
            <v>UA512SECTOR11</v>
          </cell>
          <cell r="G532">
            <v>512</v>
          </cell>
          <cell r="H532">
            <v>49</v>
          </cell>
          <cell r="I532">
            <v>2169160.00879445</v>
          </cell>
        </row>
        <row r="533">
          <cell r="E533" t="str">
            <v>UA514SERVICE49</v>
          </cell>
          <cell r="F533" t="str">
            <v>UA514SECTOR11</v>
          </cell>
          <cell r="G533">
            <v>514</v>
          </cell>
          <cell r="H533">
            <v>49</v>
          </cell>
          <cell r="I533">
            <v>4556319.11341617</v>
          </cell>
        </row>
        <row r="534">
          <cell r="E534" t="str">
            <v>UA516SERVICE49</v>
          </cell>
          <cell r="F534" t="str">
            <v>UA516SECTOR11</v>
          </cell>
          <cell r="G534">
            <v>516</v>
          </cell>
          <cell r="H534">
            <v>49</v>
          </cell>
          <cell r="I534">
            <v>2562228.75115524</v>
          </cell>
        </row>
        <row r="535">
          <cell r="E535" t="str">
            <v>UA518SERVICE49</v>
          </cell>
          <cell r="F535" t="str">
            <v>UA518SECTOR11</v>
          </cell>
          <cell r="G535">
            <v>518</v>
          </cell>
          <cell r="H535">
            <v>49</v>
          </cell>
          <cell r="I535">
            <v>2580399.77983837</v>
          </cell>
        </row>
        <row r="536">
          <cell r="E536" t="str">
            <v>UA520SERVICE49</v>
          </cell>
          <cell r="F536" t="str">
            <v>UA520SECTOR11</v>
          </cell>
          <cell r="G536">
            <v>520</v>
          </cell>
          <cell r="H536">
            <v>49</v>
          </cell>
          <cell r="I536">
            <v>3383219.98795709</v>
          </cell>
        </row>
        <row r="537">
          <cell r="E537" t="str">
            <v>UA522SERVICE49</v>
          </cell>
          <cell r="F537" t="str">
            <v>UA522SECTOR11</v>
          </cell>
          <cell r="G537">
            <v>522</v>
          </cell>
          <cell r="H537">
            <v>49</v>
          </cell>
          <cell r="I537">
            <v>3050536.89968103</v>
          </cell>
        </row>
        <row r="538">
          <cell r="E538" t="str">
            <v>UA524SERVICE49</v>
          </cell>
          <cell r="F538" t="str">
            <v>UA524SECTOR11</v>
          </cell>
          <cell r="G538">
            <v>524</v>
          </cell>
          <cell r="H538">
            <v>49</v>
          </cell>
          <cell r="I538">
            <v>5364540.50158218</v>
          </cell>
        </row>
        <row r="539">
          <cell r="E539" t="str">
            <v>UA526SERVICE49</v>
          </cell>
          <cell r="F539" t="str">
            <v>UA526SECTOR11</v>
          </cell>
          <cell r="G539">
            <v>526</v>
          </cell>
          <cell r="H539">
            <v>49</v>
          </cell>
          <cell r="I539">
            <v>2581939.84545349</v>
          </cell>
        </row>
        <row r="540">
          <cell r="E540" t="str">
            <v>UA528SERVICE49</v>
          </cell>
          <cell r="F540" t="str">
            <v>UA528SECTOR11</v>
          </cell>
          <cell r="G540">
            <v>528</v>
          </cell>
          <cell r="H540">
            <v>49</v>
          </cell>
          <cell r="I540">
            <v>3119371.9290781</v>
          </cell>
        </row>
        <row r="541">
          <cell r="E541" t="str">
            <v>UA530SERVICE49</v>
          </cell>
          <cell r="F541" t="str">
            <v>UA530SECTOR11</v>
          </cell>
          <cell r="G541">
            <v>530</v>
          </cell>
          <cell r="H541">
            <v>49</v>
          </cell>
          <cell r="I541">
            <v>4948541.91051488</v>
          </cell>
        </row>
        <row r="542">
          <cell r="E542" t="str">
            <v>UA532SERVICE49</v>
          </cell>
          <cell r="F542" t="str">
            <v>UA532SECTOR11</v>
          </cell>
          <cell r="G542">
            <v>532</v>
          </cell>
          <cell r="H542">
            <v>49</v>
          </cell>
          <cell r="I542">
            <v>5098818.17781832</v>
          </cell>
        </row>
        <row r="543">
          <cell r="E543" t="str">
            <v>UA534SERVICE49</v>
          </cell>
          <cell r="F543" t="str">
            <v>UA534SECTOR11</v>
          </cell>
          <cell r="G543">
            <v>534</v>
          </cell>
          <cell r="H543">
            <v>49</v>
          </cell>
          <cell r="I543">
            <v>3271460.82467582</v>
          </cell>
        </row>
        <row r="544">
          <cell r="E544" t="str">
            <v>UA536SERVICE49</v>
          </cell>
          <cell r="F544" t="str">
            <v>UA536SECTOR11</v>
          </cell>
          <cell r="G544">
            <v>536</v>
          </cell>
          <cell r="H544">
            <v>49</v>
          </cell>
          <cell r="I544">
            <v>3071499.79878976</v>
          </cell>
        </row>
        <row r="545">
          <cell r="E545" t="str">
            <v>UA538SERVICE49</v>
          </cell>
          <cell r="F545" t="str">
            <v>UA538SECTOR11</v>
          </cell>
          <cell r="G545">
            <v>538</v>
          </cell>
          <cell r="H545">
            <v>49</v>
          </cell>
          <cell r="I545">
            <v>2773908.99168597</v>
          </cell>
        </row>
        <row r="546">
          <cell r="E546" t="str">
            <v>UA540SERVICE49</v>
          </cell>
          <cell r="F546" t="str">
            <v>UA540SECTOR11</v>
          </cell>
          <cell r="G546">
            <v>540</v>
          </cell>
          <cell r="H546">
            <v>49</v>
          </cell>
          <cell r="I546">
            <v>5165852.58863189</v>
          </cell>
        </row>
        <row r="547">
          <cell r="E547" t="str">
            <v>UA542SERVICE49</v>
          </cell>
          <cell r="F547" t="str">
            <v>UA542SECTOR11</v>
          </cell>
          <cell r="G547">
            <v>542</v>
          </cell>
          <cell r="H547">
            <v>49</v>
          </cell>
          <cell r="I547">
            <v>1203240.68917089</v>
          </cell>
        </row>
        <row r="548">
          <cell r="E548" t="str">
            <v>UA544SERVICE49</v>
          </cell>
          <cell r="F548" t="str">
            <v>UA544SECTOR11</v>
          </cell>
          <cell r="G548">
            <v>544</v>
          </cell>
          <cell r="H548">
            <v>49</v>
          </cell>
          <cell r="I548">
            <v>3789914.10274114</v>
          </cell>
        </row>
        <row r="549">
          <cell r="E549" t="str">
            <v>UA545SERVICE49</v>
          </cell>
          <cell r="F549" t="str">
            <v>UA545SECTOR11</v>
          </cell>
          <cell r="G549">
            <v>545</v>
          </cell>
          <cell r="H549">
            <v>49</v>
          </cell>
          <cell r="I549">
            <v>1483798.10491267</v>
          </cell>
        </row>
        <row r="550">
          <cell r="E550" t="str">
            <v>UA546SERVICE49</v>
          </cell>
          <cell r="F550" t="str">
            <v>UA546SECTOR11</v>
          </cell>
          <cell r="G550">
            <v>546</v>
          </cell>
          <cell r="H550">
            <v>49</v>
          </cell>
          <cell r="I550">
            <v>1932490.91256276</v>
          </cell>
        </row>
        <row r="551">
          <cell r="E551" t="str">
            <v>UA548SERVICE49</v>
          </cell>
          <cell r="F551" t="str">
            <v>UA548SECTOR11</v>
          </cell>
          <cell r="G551">
            <v>548</v>
          </cell>
          <cell r="H551">
            <v>49</v>
          </cell>
          <cell r="I551">
            <v>2154615.28317208</v>
          </cell>
        </row>
        <row r="552">
          <cell r="E552" t="str">
            <v>UA550SERVICE49</v>
          </cell>
          <cell r="F552" t="str">
            <v>UA550SECTOR11</v>
          </cell>
          <cell r="G552">
            <v>550</v>
          </cell>
          <cell r="H552">
            <v>49</v>
          </cell>
          <cell r="I552">
            <v>3056292.7867824</v>
          </cell>
        </row>
        <row r="553">
          <cell r="E553" t="str">
            <v>UA552SERVICE49</v>
          </cell>
          <cell r="F553" t="str">
            <v>UA552SECTOR11</v>
          </cell>
          <cell r="G553">
            <v>552</v>
          </cell>
          <cell r="H553">
            <v>49</v>
          </cell>
          <cell r="I553">
            <v>7655508.51334055</v>
          </cell>
        </row>
        <row r="554">
          <cell r="E554" t="str">
            <v>UA512SERVICE51</v>
          </cell>
          <cell r="F554" t="str">
            <v>UA512SECTOR11</v>
          </cell>
          <cell r="G554">
            <v>512</v>
          </cell>
          <cell r="H554">
            <v>51</v>
          </cell>
          <cell r="I554">
            <v>1122460.88061604</v>
          </cell>
        </row>
        <row r="555">
          <cell r="E555" t="str">
            <v>UA514SERVICE51</v>
          </cell>
          <cell r="F555" t="str">
            <v>UA514SECTOR11</v>
          </cell>
          <cell r="G555">
            <v>514</v>
          </cell>
          <cell r="H555">
            <v>51</v>
          </cell>
          <cell r="I555">
            <v>1835919.80007114</v>
          </cell>
        </row>
        <row r="556">
          <cell r="E556" t="str">
            <v>UA516SERVICE51</v>
          </cell>
          <cell r="F556" t="str">
            <v>UA516SECTOR11</v>
          </cell>
          <cell r="G556">
            <v>516</v>
          </cell>
          <cell r="H556">
            <v>51</v>
          </cell>
          <cell r="I556">
            <v>1724821.3758489</v>
          </cell>
        </row>
        <row r="557">
          <cell r="E557" t="str">
            <v>UA518SERVICE51</v>
          </cell>
          <cell r="F557" t="str">
            <v>UA518SECTOR11</v>
          </cell>
          <cell r="G557">
            <v>518</v>
          </cell>
          <cell r="H557">
            <v>51</v>
          </cell>
          <cell r="I557">
            <v>1438932.4447285</v>
          </cell>
        </row>
        <row r="558">
          <cell r="E558" t="str">
            <v>UA520SERVICE51</v>
          </cell>
          <cell r="F558" t="str">
            <v>UA520SECTOR11</v>
          </cell>
          <cell r="G558">
            <v>520</v>
          </cell>
          <cell r="H558">
            <v>51</v>
          </cell>
          <cell r="I558">
            <v>2303413.49213589</v>
          </cell>
        </row>
        <row r="559">
          <cell r="E559" t="str">
            <v>UA522SERVICE51</v>
          </cell>
          <cell r="F559" t="str">
            <v>UA522SECTOR11</v>
          </cell>
          <cell r="G559">
            <v>522</v>
          </cell>
          <cell r="H559">
            <v>51</v>
          </cell>
          <cell r="I559">
            <v>1353444.53033064</v>
          </cell>
        </row>
        <row r="560">
          <cell r="E560" t="str">
            <v>UA524SERVICE51</v>
          </cell>
          <cell r="F560" t="str">
            <v>UA524SECTOR11</v>
          </cell>
          <cell r="G560">
            <v>524</v>
          </cell>
          <cell r="H560">
            <v>51</v>
          </cell>
          <cell r="I560">
            <v>1933456.04620405</v>
          </cell>
        </row>
        <row r="561">
          <cell r="E561" t="str">
            <v>UA526SERVICE51</v>
          </cell>
          <cell r="F561" t="str">
            <v>UA526SECTOR11</v>
          </cell>
          <cell r="G561">
            <v>526</v>
          </cell>
          <cell r="H561">
            <v>51</v>
          </cell>
          <cell r="I561">
            <v>1025545.23395409</v>
          </cell>
        </row>
        <row r="562">
          <cell r="E562" t="str">
            <v>UA528SERVICE51</v>
          </cell>
          <cell r="F562" t="str">
            <v>UA528SECTOR11</v>
          </cell>
          <cell r="G562">
            <v>528</v>
          </cell>
          <cell r="H562">
            <v>51</v>
          </cell>
          <cell r="I562">
            <v>1818900.4669988</v>
          </cell>
        </row>
        <row r="563">
          <cell r="E563" t="str">
            <v>UA530SERVICE51</v>
          </cell>
          <cell r="F563" t="str">
            <v>UA530SECTOR11</v>
          </cell>
          <cell r="G563">
            <v>530</v>
          </cell>
          <cell r="H563">
            <v>51</v>
          </cell>
          <cell r="I563">
            <v>2212464.39327516</v>
          </cell>
        </row>
        <row r="564">
          <cell r="E564" t="str">
            <v>UA532SERVICE51</v>
          </cell>
          <cell r="F564" t="str">
            <v>UA532SECTOR11</v>
          </cell>
          <cell r="G564">
            <v>532</v>
          </cell>
          <cell r="H564">
            <v>51</v>
          </cell>
          <cell r="I564">
            <v>4601996.2752107</v>
          </cell>
        </row>
        <row r="565">
          <cell r="E565" t="str">
            <v>UA534SERVICE51</v>
          </cell>
          <cell r="F565" t="str">
            <v>UA534SECTOR11</v>
          </cell>
          <cell r="G565">
            <v>534</v>
          </cell>
          <cell r="H565">
            <v>51</v>
          </cell>
          <cell r="I565">
            <v>1116884.46002058</v>
          </cell>
        </row>
        <row r="566">
          <cell r="E566" t="str">
            <v>UA536SERVICE51</v>
          </cell>
          <cell r="F566" t="str">
            <v>UA536SECTOR11</v>
          </cell>
          <cell r="G566">
            <v>536</v>
          </cell>
          <cell r="H566">
            <v>51</v>
          </cell>
          <cell r="I566">
            <v>1408561.73829768</v>
          </cell>
        </row>
        <row r="567">
          <cell r="E567" t="str">
            <v>UA538SERVICE51</v>
          </cell>
          <cell r="F567" t="str">
            <v>UA538SECTOR11</v>
          </cell>
          <cell r="G567">
            <v>538</v>
          </cell>
          <cell r="H567">
            <v>51</v>
          </cell>
          <cell r="I567">
            <v>1208894.31351793</v>
          </cell>
        </row>
        <row r="568">
          <cell r="E568" t="str">
            <v>UA540SERVICE51</v>
          </cell>
          <cell r="F568" t="str">
            <v>UA540SECTOR11</v>
          </cell>
          <cell r="G568">
            <v>540</v>
          </cell>
          <cell r="H568">
            <v>51</v>
          </cell>
          <cell r="I568">
            <v>3788040.5638776</v>
          </cell>
        </row>
        <row r="569">
          <cell r="E569" t="str">
            <v>UA542SERVICE51</v>
          </cell>
          <cell r="F569" t="str">
            <v>UA542SECTOR11</v>
          </cell>
          <cell r="G569">
            <v>542</v>
          </cell>
          <cell r="H569">
            <v>51</v>
          </cell>
          <cell r="I569">
            <v>369730.339157811</v>
          </cell>
        </row>
        <row r="570">
          <cell r="E570" t="str">
            <v>UA544SERVICE51</v>
          </cell>
          <cell r="F570" t="str">
            <v>UA544SECTOR11</v>
          </cell>
          <cell r="G570">
            <v>544</v>
          </cell>
          <cell r="H570">
            <v>51</v>
          </cell>
          <cell r="I570">
            <v>2269325.91986169</v>
          </cell>
        </row>
        <row r="571">
          <cell r="E571" t="str">
            <v>UA545SERVICE51</v>
          </cell>
          <cell r="F571" t="str">
            <v>UA545SECTOR11</v>
          </cell>
          <cell r="G571">
            <v>545</v>
          </cell>
          <cell r="H571">
            <v>51</v>
          </cell>
          <cell r="I571">
            <v>1179208.29290036</v>
          </cell>
        </row>
        <row r="572">
          <cell r="E572" t="str">
            <v>UA546SERVICE51</v>
          </cell>
          <cell r="F572" t="str">
            <v>UA546SECTOR11</v>
          </cell>
          <cell r="G572">
            <v>546</v>
          </cell>
          <cell r="H572">
            <v>51</v>
          </cell>
          <cell r="I572">
            <v>820318.812452428</v>
          </cell>
        </row>
        <row r="573">
          <cell r="E573" t="str">
            <v>UA548SERVICE51</v>
          </cell>
          <cell r="F573" t="str">
            <v>UA548SECTOR11</v>
          </cell>
          <cell r="G573">
            <v>548</v>
          </cell>
          <cell r="H573">
            <v>51</v>
          </cell>
          <cell r="I573">
            <v>1298115.39580235</v>
          </cell>
        </row>
        <row r="574">
          <cell r="E574" t="str">
            <v>UA550SERVICE51</v>
          </cell>
          <cell r="F574" t="str">
            <v>UA550SECTOR11</v>
          </cell>
          <cell r="G574">
            <v>550</v>
          </cell>
          <cell r="H574">
            <v>51</v>
          </cell>
          <cell r="I574">
            <v>3000315.90999989</v>
          </cell>
        </row>
        <row r="575">
          <cell r="E575" t="str">
            <v>UA552SERVICE51</v>
          </cell>
          <cell r="F575" t="str">
            <v>UA552SECTOR11</v>
          </cell>
          <cell r="G575">
            <v>552</v>
          </cell>
          <cell r="H575">
            <v>51</v>
          </cell>
          <cell r="I575">
            <v>6845341.48129417</v>
          </cell>
        </row>
        <row r="576">
          <cell r="E576" t="str">
            <v>UA512SERVICE52</v>
          </cell>
          <cell r="F576" t="str">
            <v>UA512SECTOR11</v>
          </cell>
          <cell r="G576">
            <v>512</v>
          </cell>
          <cell r="H576">
            <v>52</v>
          </cell>
          <cell r="I576">
            <v>1169043.77507344</v>
          </cell>
        </row>
        <row r="577">
          <cell r="E577" t="str">
            <v>UA514SERVICE52</v>
          </cell>
          <cell r="F577" t="str">
            <v>UA514SECTOR11</v>
          </cell>
          <cell r="G577">
            <v>514</v>
          </cell>
          <cell r="H577">
            <v>52</v>
          </cell>
          <cell r="I577">
            <v>1664224.97415203</v>
          </cell>
        </row>
        <row r="578">
          <cell r="E578" t="str">
            <v>UA516SERVICE52</v>
          </cell>
          <cell r="F578" t="str">
            <v>UA516SECTOR11</v>
          </cell>
          <cell r="G578">
            <v>516</v>
          </cell>
          <cell r="H578">
            <v>52</v>
          </cell>
          <cell r="I578">
            <v>1757541.19468457</v>
          </cell>
        </row>
        <row r="579">
          <cell r="E579" t="str">
            <v>UA518SERVICE52</v>
          </cell>
          <cell r="F579" t="str">
            <v>UA518SECTOR11</v>
          </cell>
          <cell r="G579">
            <v>518</v>
          </cell>
          <cell r="H579">
            <v>52</v>
          </cell>
          <cell r="I579">
            <v>1473003.85924982</v>
          </cell>
        </row>
        <row r="580">
          <cell r="E580" t="str">
            <v>UA520SERVICE52</v>
          </cell>
          <cell r="F580" t="str">
            <v>UA520SECTOR11</v>
          </cell>
          <cell r="G580">
            <v>520</v>
          </cell>
          <cell r="H580">
            <v>52</v>
          </cell>
          <cell r="I580">
            <v>2664872.33090965</v>
          </cell>
        </row>
        <row r="581">
          <cell r="E581" t="str">
            <v>UA522SERVICE52</v>
          </cell>
          <cell r="F581" t="str">
            <v>UA522SECTOR11</v>
          </cell>
          <cell r="G581">
            <v>522</v>
          </cell>
          <cell r="H581">
            <v>52</v>
          </cell>
          <cell r="I581">
            <v>2240143.09824415</v>
          </cell>
        </row>
        <row r="582">
          <cell r="E582" t="str">
            <v>UA524SERVICE52</v>
          </cell>
          <cell r="F582" t="str">
            <v>UA524SECTOR11</v>
          </cell>
          <cell r="G582">
            <v>524</v>
          </cell>
          <cell r="H582">
            <v>52</v>
          </cell>
          <cell r="I582">
            <v>1933928.23468229</v>
          </cell>
        </row>
        <row r="583">
          <cell r="E583" t="str">
            <v>UA526SERVICE52</v>
          </cell>
          <cell r="F583" t="str">
            <v>UA526SECTOR11</v>
          </cell>
          <cell r="G583">
            <v>526</v>
          </cell>
          <cell r="H583">
            <v>52</v>
          </cell>
          <cell r="I583">
            <v>1356150.90653548</v>
          </cell>
        </row>
        <row r="584">
          <cell r="E584" t="str">
            <v>UA528SERVICE52</v>
          </cell>
          <cell r="F584" t="str">
            <v>UA528SECTOR11</v>
          </cell>
          <cell r="G584">
            <v>528</v>
          </cell>
          <cell r="H584">
            <v>52</v>
          </cell>
          <cell r="I584">
            <v>1977560.19366804</v>
          </cell>
        </row>
        <row r="585">
          <cell r="E585" t="str">
            <v>UA530SERVICE52</v>
          </cell>
          <cell r="F585" t="str">
            <v>UA530SECTOR11</v>
          </cell>
          <cell r="G585">
            <v>530</v>
          </cell>
          <cell r="H585">
            <v>52</v>
          </cell>
          <cell r="I585">
            <v>3569157.53708767</v>
          </cell>
        </row>
        <row r="586">
          <cell r="E586" t="str">
            <v>UA532SERVICE52</v>
          </cell>
          <cell r="F586" t="str">
            <v>UA532SECTOR11</v>
          </cell>
          <cell r="G586">
            <v>532</v>
          </cell>
          <cell r="H586">
            <v>52</v>
          </cell>
          <cell r="I586">
            <v>3522281.86038947</v>
          </cell>
        </row>
        <row r="587">
          <cell r="E587" t="str">
            <v>UA534SERVICE52</v>
          </cell>
          <cell r="F587" t="str">
            <v>UA534SECTOR11</v>
          </cell>
          <cell r="G587">
            <v>534</v>
          </cell>
          <cell r="H587">
            <v>52</v>
          </cell>
          <cell r="I587">
            <v>2821876.17969883</v>
          </cell>
        </row>
        <row r="588">
          <cell r="E588" t="str">
            <v>UA536SERVICE52</v>
          </cell>
          <cell r="F588" t="str">
            <v>UA536SECTOR11</v>
          </cell>
          <cell r="G588">
            <v>536</v>
          </cell>
          <cell r="H588">
            <v>52</v>
          </cell>
          <cell r="I588">
            <v>2180094.76303075</v>
          </cell>
        </row>
        <row r="589">
          <cell r="E589" t="str">
            <v>UA538SERVICE52</v>
          </cell>
          <cell r="F589" t="str">
            <v>UA538SECTOR11</v>
          </cell>
          <cell r="G589">
            <v>538</v>
          </cell>
          <cell r="H589">
            <v>52</v>
          </cell>
          <cell r="I589">
            <v>2500312.99330245</v>
          </cell>
        </row>
        <row r="590">
          <cell r="E590" t="str">
            <v>UA540SERVICE52</v>
          </cell>
          <cell r="F590" t="str">
            <v>UA540SECTOR11</v>
          </cell>
          <cell r="G590">
            <v>540</v>
          </cell>
          <cell r="H590">
            <v>52</v>
          </cell>
          <cell r="I590">
            <v>5095920.08379139</v>
          </cell>
        </row>
        <row r="591">
          <cell r="E591" t="str">
            <v>UA542SERVICE52</v>
          </cell>
          <cell r="F591" t="str">
            <v>UA542SECTOR11</v>
          </cell>
          <cell r="G591">
            <v>542</v>
          </cell>
          <cell r="H591">
            <v>52</v>
          </cell>
          <cell r="I591">
            <v>1160736.69312693</v>
          </cell>
        </row>
        <row r="592">
          <cell r="E592" t="str">
            <v>UA544SERVICE52</v>
          </cell>
          <cell r="F592" t="str">
            <v>UA544SECTOR11</v>
          </cell>
          <cell r="G592">
            <v>544</v>
          </cell>
          <cell r="H592">
            <v>52</v>
          </cell>
          <cell r="I592">
            <v>4002787.21469587</v>
          </cell>
        </row>
        <row r="593">
          <cell r="E593" t="str">
            <v>UA545SERVICE52</v>
          </cell>
          <cell r="F593" t="str">
            <v>UA545SECTOR11</v>
          </cell>
          <cell r="G593">
            <v>545</v>
          </cell>
          <cell r="H593">
            <v>52</v>
          </cell>
          <cell r="I593">
            <v>1584991.23539549</v>
          </cell>
        </row>
        <row r="594">
          <cell r="E594" t="str">
            <v>UA546SERVICE52</v>
          </cell>
          <cell r="F594" t="str">
            <v>UA546SECTOR11</v>
          </cell>
          <cell r="G594">
            <v>546</v>
          </cell>
          <cell r="H594">
            <v>52</v>
          </cell>
          <cell r="I594">
            <v>1578820.26023522</v>
          </cell>
        </row>
        <row r="595">
          <cell r="E595" t="str">
            <v>UA548SERVICE52</v>
          </cell>
          <cell r="F595" t="str">
            <v>UA548SECTOR11</v>
          </cell>
          <cell r="G595">
            <v>548</v>
          </cell>
          <cell r="H595">
            <v>52</v>
          </cell>
          <cell r="I595">
            <v>1125411.81608769</v>
          </cell>
        </row>
        <row r="596">
          <cell r="E596" t="str">
            <v>UA550SERVICE52</v>
          </cell>
          <cell r="F596" t="str">
            <v>UA550SECTOR11</v>
          </cell>
          <cell r="G596">
            <v>550</v>
          </cell>
          <cell r="H596">
            <v>52</v>
          </cell>
          <cell r="I596">
            <v>1847534.58243851</v>
          </cell>
        </row>
        <row r="597">
          <cell r="E597" t="str">
            <v>UA552SERVICE52</v>
          </cell>
          <cell r="F597" t="str">
            <v>UA552SECTOR11</v>
          </cell>
          <cell r="G597">
            <v>552</v>
          </cell>
          <cell r="H597">
            <v>52</v>
          </cell>
          <cell r="I597">
            <v>4252909.4963522</v>
          </cell>
        </row>
        <row r="598">
          <cell r="E598" t="str">
            <v>UA512SERVICE53</v>
          </cell>
          <cell r="F598" t="str">
            <v>UA512SECTOR11</v>
          </cell>
          <cell r="G598">
            <v>512</v>
          </cell>
          <cell r="H598">
            <v>53</v>
          </cell>
          <cell r="I598">
            <v>1463131.20566206</v>
          </cell>
        </row>
        <row r="599">
          <cell r="E599" t="str">
            <v>UA514SERVICE53</v>
          </cell>
          <cell r="F599" t="str">
            <v>UA514SECTOR11</v>
          </cell>
          <cell r="G599">
            <v>514</v>
          </cell>
          <cell r="H599">
            <v>53</v>
          </cell>
          <cell r="I599">
            <v>2508353.90717252</v>
          </cell>
        </row>
        <row r="600">
          <cell r="E600" t="str">
            <v>UA516SERVICE53</v>
          </cell>
          <cell r="F600" t="str">
            <v>UA516SECTOR11</v>
          </cell>
          <cell r="G600">
            <v>516</v>
          </cell>
          <cell r="H600">
            <v>53</v>
          </cell>
          <cell r="I600">
            <v>2365677.51237223</v>
          </cell>
        </row>
        <row r="601">
          <cell r="E601" t="str">
            <v>UA518SERVICE53</v>
          </cell>
          <cell r="F601" t="str">
            <v>UA518SECTOR11</v>
          </cell>
          <cell r="G601">
            <v>518</v>
          </cell>
          <cell r="H601">
            <v>53</v>
          </cell>
          <cell r="I601">
            <v>2083201.34765578</v>
          </cell>
        </row>
        <row r="602">
          <cell r="E602" t="str">
            <v>UA520SERVICE53</v>
          </cell>
          <cell r="F602" t="str">
            <v>UA520SECTOR11</v>
          </cell>
          <cell r="G602">
            <v>520</v>
          </cell>
          <cell r="H602">
            <v>53</v>
          </cell>
          <cell r="I602">
            <v>3168654.80302016</v>
          </cell>
        </row>
        <row r="603">
          <cell r="E603" t="str">
            <v>UA522SERVICE53</v>
          </cell>
          <cell r="F603" t="str">
            <v>UA522SECTOR11</v>
          </cell>
          <cell r="G603">
            <v>522</v>
          </cell>
          <cell r="H603">
            <v>53</v>
          </cell>
          <cell r="I603">
            <v>2857790.34017714</v>
          </cell>
        </row>
        <row r="604">
          <cell r="E604" t="str">
            <v>UA524SERVICE53</v>
          </cell>
          <cell r="F604" t="str">
            <v>UA524SECTOR11</v>
          </cell>
          <cell r="G604">
            <v>524</v>
          </cell>
          <cell r="H604">
            <v>53</v>
          </cell>
          <cell r="I604">
            <v>2827512.28847707</v>
          </cell>
        </row>
        <row r="605">
          <cell r="E605" t="str">
            <v>UA526SERVICE53</v>
          </cell>
          <cell r="F605" t="str">
            <v>UA526SECTOR11</v>
          </cell>
          <cell r="G605">
            <v>526</v>
          </cell>
          <cell r="H605">
            <v>53</v>
          </cell>
          <cell r="I605">
            <v>1642321.83895502</v>
          </cell>
        </row>
        <row r="606">
          <cell r="E606" t="str">
            <v>UA528SERVICE53</v>
          </cell>
          <cell r="F606" t="str">
            <v>UA528SECTOR11</v>
          </cell>
          <cell r="G606">
            <v>528</v>
          </cell>
          <cell r="H606">
            <v>53</v>
          </cell>
          <cell r="I606">
            <v>2518873.53539842</v>
          </cell>
        </row>
        <row r="607">
          <cell r="E607" t="str">
            <v>UA530SERVICE53</v>
          </cell>
          <cell r="F607" t="str">
            <v>UA530SECTOR11</v>
          </cell>
          <cell r="G607">
            <v>530</v>
          </cell>
          <cell r="H607">
            <v>53</v>
          </cell>
          <cell r="I607">
            <v>3905700.69121438</v>
          </cell>
        </row>
        <row r="608">
          <cell r="E608" t="str">
            <v>UA532SERVICE53</v>
          </cell>
          <cell r="F608" t="str">
            <v>UA532SECTOR11</v>
          </cell>
          <cell r="G608">
            <v>532</v>
          </cell>
          <cell r="H608">
            <v>53</v>
          </cell>
          <cell r="I608">
            <v>4951259.34891569</v>
          </cell>
        </row>
        <row r="609">
          <cell r="E609" t="str">
            <v>UA534SERVICE53</v>
          </cell>
          <cell r="F609" t="str">
            <v>UA534SECTOR11</v>
          </cell>
          <cell r="G609">
            <v>534</v>
          </cell>
          <cell r="H609">
            <v>53</v>
          </cell>
          <cell r="I609">
            <v>2935627.19014398</v>
          </cell>
        </row>
        <row r="610">
          <cell r="E610" t="str">
            <v>UA536SERVICE53</v>
          </cell>
          <cell r="F610" t="str">
            <v>UA536SECTOR11</v>
          </cell>
          <cell r="G610">
            <v>536</v>
          </cell>
          <cell r="H610">
            <v>53</v>
          </cell>
          <cell r="I610">
            <v>2880845.33377401</v>
          </cell>
        </row>
        <row r="611">
          <cell r="E611" t="str">
            <v>UA538SERVICE53</v>
          </cell>
          <cell r="F611" t="str">
            <v>UA538SECTOR11</v>
          </cell>
          <cell r="G611">
            <v>538</v>
          </cell>
          <cell r="H611">
            <v>53</v>
          </cell>
          <cell r="I611">
            <v>2677213.88759694</v>
          </cell>
        </row>
        <row r="612">
          <cell r="E612" t="str">
            <v>UA540SERVICE53</v>
          </cell>
          <cell r="F612" t="str">
            <v>UA540SECTOR11</v>
          </cell>
          <cell r="G612">
            <v>540</v>
          </cell>
          <cell r="H612">
            <v>53</v>
          </cell>
          <cell r="I612">
            <v>4967385.24607634</v>
          </cell>
        </row>
        <row r="613">
          <cell r="E613" t="str">
            <v>UA542SERVICE53</v>
          </cell>
          <cell r="F613" t="str">
            <v>UA542SECTOR11</v>
          </cell>
          <cell r="G613">
            <v>542</v>
          </cell>
          <cell r="H613">
            <v>53</v>
          </cell>
          <cell r="I613">
            <v>1177232.48725136</v>
          </cell>
        </row>
        <row r="614">
          <cell r="E614" t="str">
            <v>UA544SERVICE53</v>
          </cell>
          <cell r="F614" t="str">
            <v>UA544SECTOR11</v>
          </cell>
          <cell r="G614">
            <v>544</v>
          </cell>
          <cell r="H614">
            <v>53</v>
          </cell>
          <cell r="I614">
            <v>3663518.27213763</v>
          </cell>
        </row>
        <row r="615">
          <cell r="E615" t="str">
            <v>UA545SERVICE53</v>
          </cell>
          <cell r="F615" t="str">
            <v>UA545SECTOR11</v>
          </cell>
          <cell r="G615">
            <v>545</v>
          </cell>
          <cell r="H615">
            <v>53</v>
          </cell>
          <cell r="I615">
            <v>1454312.35565233</v>
          </cell>
        </row>
        <row r="616">
          <cell r="E616" t="str">
            <v>UA546SERVICE53</v>
          </cell>
          <cell r="F616" t="str">
            <v>UA546SECTOR11</v>
          </cell>
          <cell r="G616">
            <v>546</v>
          </cell>
          <cell r="H616">
            <v>53</v>
          </cell>
          <cell r="I616">
            <v>1903338.80198113</v>
          </cell>
        </row>
        <row r="617">
          <cell r="E617" t="str">
            <v>UA548SERVICE53</v>
          </cell>
          <cell r="F617" t="str">
            <v>UA548SECTOR11</v>
          </cell>
          <cell r="G617">
            <v>548</v>
          </cell>
          <cell r="H617">
            <v>53</v>
          </cell>
          <cell r="I617">
            <v>1872472.82694707</v>
          </cell>
        </row>
        <row r="618">
          <cell r="E618" t="str">
            <v>UA550SERVICE53</v>
          </cell>
          <cell r="F618" t="str">
            <v>UA550SECTOR11</v>
          </cell>
          <cell r="G618">
            <v>550</v>
          </cell>
          <cell r="H618">
            <v>53</v>
          </cell>
          <cell r="I618">
            <v>2971784.47518388</v>
          </cell>
        </row>
        <row r="619">
          <cell r="E619" t="str">
            <v>UA552SERVICE53</v>
          </cell>
          <cell r="F619" t="str">
            <v>UA552SECTOR11</v>
          </cell>
          <cell r="G619">
            <v>552</v>
          </cell>
          <cell r="H619">
            <v>53</v>
          </cell>
          <cell r="I619">
            <v>7327561.47582346</v>
          </cell>
        </row>
        <row r="620">
          <cell r="E620" t="str">
            <v>UA512SERVICE54</v>
          </cell>
          <cell r="F620" t="str">
            <v>UA512SECTOR11</v>
          </cell>
          <cell r="G620">
            <v>512</v>
          </cell>
          <cell r="H620">
            <v>54</v>
          </cell>
          <cell r="I620">
            <v>810160.86209936</v>
          </cell>
        </row>
        <row r="621">
          <cell r="E621" t="str">
            <v>UA514SERVICE54</v>
          </cell>
          <cell r="F621" t="str">
            <v>UA514SECTOR11</v>
          </cell>
          <cell r="G621">
            <v>514</v>
          </cell>
          <cell r="H621">
            <v>54</v>
          </cell>
          <cell r="I621">
            <v>1388918.61237122</v>
          </cell>
        </row>
        <row r="622">
          <cell r="E622" t="str">
            <v>UA516SERVICE54</v>
          </cell>
          <cell r="F622" t="str">
            <v>UA516SECTOR11</v>
          </cell>
          <cell r="G622">
            <v>516</v>
          </cell>
          <cell r="H622">
            <v>54</v>
          </cell>
          <cell r="I622">
            <v>1309916.24363948</v>
          </cell>
        </row>
        <row r="623">
          <cell r="E623" t="str">
            <v>UA518SERVICE54</v>
          </cell>
          <cell r="F623" t="str">
            <v>UA518SECTOR11</v>
          </cell>
          <cell r="G623">
            <v>518</v>
          </cell>
          <cell r="H623">
            <v>54</v>
          </cell>
          <cell r="I623">
            <v>1153504.3427494</v>
          </cell>
        </row>
        <row r="624">
          <cell r="E624" t="str">
            <v>UA520SERVICE54</v>
          </cell>
          <cell r="F624" t="str">
            <v>UA520SECTOR11</v>
          </cell>
          <cell r="G624">
            <v>520</v>
          </cell>
          <cell r="H624">
            <v>54</v>
          </cell>
          <cell r="I624">
            <v>1754538.55196019</v>
          </cell>
        </row>
        <row r="625">
          <cell r="E625" t="str">
            <v>UA522SERVICE54</v>
          </cell>
          <cell r="F625" t="str">
            <v>UA522SECTOR11</v>
          </cell>
          <cell r="G625">
            <v>522</v>
          </cell>
          <cell r="H625">
            <v>54</v>
          </cell>
          <cell r="I625">
            <v>1582407.56313408</v>
          </cell>
        </row>
        <row r="626">
          <cell r="E626" t="str">
            <v>UA524SERVICE54</v>
          </cell>
          <cell r="F626" t="str">
            <v>UA524SECTOR11</v>
          </cell>
          <cell r="G626">
            <v>524</v>
          </cell>
          <cell r="H626">
            <v>54</v>
          </cell>
          <cell r="I626">
            <v>1565642.08620823</v>
          </cell>
        </row>
        <row r="627">
          <cell r="E627" t="str">
            <v>UA526SERVICE54</v>
          </cell>
          <cell r="F627" t="str">
            <v>UA526SECTOR11</v>
          </cell>
          <cell r="G627">
            <v>526</v>
          </cell>
          <cell r="H627">
            <v>54</v>
          </cell>
          <cell r="I627">
            <v>909381.791423374</v>
          </cell>
        </row>
        <row r="628">
          <cell r="E628" t="str">
            <v>UA528SERVICE54</v>
          </cell>
          <cell r="F628" t="str">
            <v>UA528SECTOR11</v>
          </cell>
          <cell r="G628">
            <v>528</v>
          </cell>
          <cell r="H628">
            <v>54</v>
          </cell>
          <cell r="I628">
            <v>1394743.51108124</v>
          </cell>
        </row>
        <row r="629">
          <cell r="E629" t="str">
            <v>UA530SERVICE54</v>
          </cell>
          <cell r="F629" t="str">
            <v>UA530SECTOR11</v>
          </cell>
          <cell r="G629">
            <v>530</v>
          </cell>
          <cell r="H629">
            <v>54</v>
          </cell>
          <cell r="I629">
            <v>2162653.51108036</v>
          </cell>
        </row>
        <row r="630">
          <cell r="E630" t="str">
            <v>UA532SERVICE54</v>
          </cell>
          <cell r="F630" t="str">
            <v>UA532SECTOR11</v>
          </cell>
          <cell r="G630">
            <v>532</v>
          </cell>
          <cell r="H630">
            <v>54</v>
          </cell>
          <cell r="I630">
            <v>2741597.28606153</v>
          </cell>
        </row>
        <row r="631">
          <cell r="E631" t="str">
            <v>UA534SERVICE54</v>
          </cell>
          <cell r="F631" t="str">
            <v>UA534SECTOR11</v>
          </cell>
          <cell r="G631">
            <v>534</v>
          </cell>
          <cell r="H631">
            <v>54</v>
          </cell>
          <cell r="I631">
            <v>1625507.16297051</v>
          </cell>
        </row>
        <row r="632">
          <cell r="E632" t="str">
            <v>UA536SERVICE54</v>
          </cell>
          <cell r="F632" t="str">
            <v>UA536SECTOR11</v>
          </cell>
          <cell r="G632">
            <v>536</v>
          </cell>
          <cell r="H632">
            <v>54</v>
          </cell>
          <cell r="I632">
            <v>1595173.50880994</v>
          </cell>
        </row>
        <row r="633">
          <cell r="E633" t="str">
            <v>UA538SERVICE54</v>
          </cell>
          <cell r="F633" t="str">
            <v>UA538SECTOR11</v>
          </cell>
          <cell r="G633">
            <v>538</v>
          </cell>
          <cell r="H633">
            <v>54</v>
          </cell>
          <cell r="I633">
            <v>1482419.28188419</v>
          </cell>
        </row>
        <row r="634">
          <cell r="E634" t="str">
            <v>UA540SERVICE54</v>
          </cell>
          <cell r="F634" t="str">
            <v>UA540SECTOR11</v>
          </cell>
          <cell r="G634">
            <v>540</v>
          </cell>
          <cell r="H634">
            <v>54</v>
          </cell>
          <cell r="I634">
            <v>2750526.47210803</v>
          </cell>
        </row>
        <row r="635">
          <cell r="E635" t="str">
            <v>UA542SERVICE54</v>
          </cell>
          <cell r="F635" t="str">
            <v>UA542SECTOR11</v>
          </cell>
          <cell r="G635">
            <v>542</v>
          </cell>
          <cell r="H635">
            <v>54</v>
          </cell>
          <cell r="I635">
            <v>651853.834483263</v>
          </cell>
        </row>
        <row r="636">
          <cell r="E636" t="str">
            <v>UA544SERVICE54</v>
          </cell>
          <cell r="F636" t="str">
            <v>UA544SECTOR11</v>
          </cell>
          <cell r="G636">
            <v>544</v>
          </cell>
          <cell r="H636">
            <v>54</v>
          </cell>
          <cell r="I636">
            <v>2028552.9487622</v>
          </cell>
        </row>
        <row r="637">
          <cell r="E637" t="str">
            <v>UA545SERVICE54</v>
          </cell>
          <cell r="F637" t="str">
            <v>UA545SECTOR11</v>
          </cell>
          <cell r="G637">
            <v>545</v>
          </cell>
          <cell r="H637">
            <v>54</v>
          </cell>
          <cell r="I637">
            <v>805277.71348018</v>
          </cell>
        </row>
        <row r="638">
          <cell r="E638" t="str">
            <v>UA546SERVICE54</v>
          </cell>
          <cell r="F638" t="str">
            <v>UA546SECTOR11</v>
          </cell>
          <cell r="G638">
            <v>546</v>
          </cell>
          <cell r="H638">
            <v>54</v>
          </cell>
          <cell r="I638">
            <v>1053911.36400678</v>
          </cell>
        </row>
        <row r="639">
          <cell r="E639" t="str">
            <v>UA548SERVICE54</v>
          </cell>
          <cell r="F639" t="str">
            <v>UA548SECTOR11</v>
          </cell>
          <cell r="G639">
            <v>548</v>
          </cell>
          <cell r="H639">
            <v>54</v>
          </cell>
          <cell r="I639">
            <v>1036820.34383965</v>
          </cell>
        </row>
        <row r="640">
          <cell r="E640" t="str">
            <v>UA550SERVICE54</v>
          </cell>
          <cell r="F640" t="str">
            <v>UA550SECTOR11</v>
          </cell>
          <cell r="G640">
            <v>550</v>
          </cell>
          <cell r="H640">
            <v>54</v>
          </cell>
          <cell r="I640">
            <v>1645528.07230915</v>
          </cell>
        </row>
        <row r="641">
          <cell r="E641" t="str">
            <v>UA552SERVICE54</v>
          </cell>
          <cell r="F641" t="str">
            <v>UA552SECTOR11</v>
          </cell>
          <cell r="G641">
            <v>552</v>
          </cell>
          <cell r="H641">
            <v>54</v>
          </cell>
          <cell r="I641">
            <v>4057396.56113269</v>
          </cell>
        </row>
        <row r="642">
          <cell r="E642" t="str">
            <v>UA512SERVICE55</v>
          </cell>
          <cell r="F642" t="str">
            <v>UA512SECTOR11</v>
          </cell>
          <cell r="G642">
            <v>512</v>
          </cell>
          <cell r="H642">
            <v>55</v>
          </cell>
          <cell r="I642">
            <v>4148976.0533816</v>
          </cell>
        </row>
        <row r="643">
          <cell r="E643" t="str">
            <v>UA514SERVICE55</v>
          </cell>
          <cell r="F643" t="str">
            <v>UA514SECTOR11</v>
          </cell>
          <cell r="G643">
            <v>514</v>
          </cell>
          <cell r="H643">
            <v>55</v>
          </cell>
          <cell r="I643">
            <v>7001142.1074235</v>
          </cell>
        </row>
        <row r="644">
          <cell r="E644" t="str">
            <v>UA516SERVICE55</v>
          </cell>
          <cell r="F644" t="str">
            <v>UA516SECTOR11</v>
          </cell>
          <cell r="G644">
            <v>516</v>
          </cell>
          <cell r="H644">
            <v>55</v>
          </cell>
          <cell r="I644">
            <v>6648958.88459604</v>
          </cell>
        </row>
        <row r="645">
          <cell r="E645" t="str">
            <v>UA518SERVICE55</v>
          </cell>
          <cell r="F645" t="str">
            <v>UA518SECTOR11</v>
          </cell>
          <cell r="G645">
            <v>518</v>
          </cell>
          <cell r="H645">
            <v>55</v>
          </cell>
          <cell r="I645">
            <v>5779665.7041546</v>
          </cell>
        </row>
        <row r="646">
          <cell r="E646" t="str">
            <v>UA520SERVICE55</v>
          </cell>
          <cell r="F646" t="str">
            <v>UA520SECTOR11</v>
          </cell>
          <cell r="G646">
            <v>520</v>
          </cell>
          <cell r="H646">
            <v>55</v>
          </cell>
          <cell r="I646">
            <v>8518373.52200635</v>
          </cell>
        </row>
        <row r="647">
          <cell r="E647" t="str">
            <v>UA522SERVICE55</v>
          </cell>
          <cell r="F647" t="str">
            <v>UA522SECTOR11</v>
          </cell>
          <cell r="G647">
            <v>522</v>
          </cell>
          <cell r="H647">
            <v>55</v>
          </cell>
          <cell r="I647">
            <v>7797181.48508511</v>
          </cell>
        </row>
        <row r="648">
          <cell r="E648" t="str">
            <v>UA524SERVICE55</v>
          </cell>
          <cell r="F648" t="str">
            <v>UA524SECTOR11</v>
          </cell>
          <cell r="G648">
            <v>524</v>
          </cell>
          <cell r="H648">
            <v>55</v>
          </cell>
          <cell r="I648">
            <v>7691077.67219748</v>
          </cell>
        </row>
        <row r="649">
          <cell r="E649" t="str">
            <v>UA526SERVICE55</v>
          </cell>
          <cell r="F649" t="str">
            <v>UA526SECTOR11</v>
          </cell>
          <cell r="G649">
            <v>526</v>
          </cell>
          <cell r="H649">
            <v>55</v>
          </cell>
          <cell r="I649">
            <v>4392652.36620005</v>
          </cell>
        </row>
        <row r="650">
          <cell r="E650" t="str">
            <v>UA528SERVICE55</v>
          </cell>
          <cell r="F650" t="str">
            <v>UA528SECTOR11</v>
          </cell>
          <cell r="G650">
            <v>528</v>
          </cell>
          <cell r="H650">
            <v>55</v>
          </cell>
          <cell r="I650">
            <v>7012385.06483105</v>
          </cell>
        </row>
        <row r="651">
          <cell r="E651" t="str">
            <v>UA530SERVICE55</v>
          </cell>
          <cell r="F651" t="str">
            <v>UA530SECTOR11</v>
          </cell>
          <cell r="G651">
            <v>530</v>
          </cell>
          <cell r="H651">
            <v>55</v>
          </cell>
          <cell r="I651">
            <v>10839287.0502372</v>
          </cell>
        </row>
        <row r="652">
          <cell r="E652" t="str">
            <v>UA532SERVICE55</v>
          </cell>
          <cell r="F652" t="str">
            <v>UA532SECTOR11</v>
          </cell>
          <cell r="G652">
            <v>532</v>
          </cell>
          <cell r="H652">
            <v>55</v>
          </cell>
          <cell r="I652">
            <v>13476462.9899193</v>
          </cell>
        </row>
        <row r="653">
          <cell r="E653" t="str">
            <v>UA534SERVICE55</v>
          </cell>
          <cell r="F653" t="str">
            <v>UA534SECTOR11</v>
          </cell>
          <cell r="G653">
            <v>534</v>
          </cell>
          <cell r="H653">
            <v>55</v>
          </cell>
          <cell r="I653">
            <v>8338381.30812576</v>
          </cell>
        </row>
        <row r="654">
          <cell r="E654" t="str">
            <v>UA536SERVICE55</v>
          </cell>
          <cell r="F654" t="str">
            <v>UA536SECTOR11</v>
          </cell>
          <cell r="G654">
            <v>536</v>
          </cell>
          <cell r="H654">
            <v>55</v>
          </cell>
          <cell r="I654">
            <v>7844712.25279097</v>
          </cell>
        </row>
        <row r="655">
          <cell r="E655" t="str">
            <v>UA538SERVICE55</v>
          </cell>
          <cell r="F655" t="str">
            <v>UA538SECTOR11</v>
          </cell>
          <cell r="G655">
            <v>538</v>
          </cell>
          <cell r="H655">
            <v>55</v>
          </cell>
          <cell r="I655">
            <v>7020634.53262417</v>
          </cell>
        </row>
        <row r="656">
          <cell r="E656" t="str">
            <v>UA540SERVICE55</v>
          </cell>
          <cell r="F656" t="str">
            <v>UA540SECTOR11</v>
          </cell>
          <cell r="G656">
            <v>540</v>
          </cell>
          <cell r="H656">
            <v>55</v>
          </cell>
          <cell r="I656">
            <v>14017513.0615945</v>
          </cell>
        </row>
        <row r="657">
          <cell r="E657" t="str">
            <v>UA542SERVICE55</v>
          </cell>
          <cell r="F657" t="str">
            <v>UA542SECTOR11</v>
          </cell>
          <cell r="G657">
            <v>542</v>
          </cell>
          <cell r="H657">
            <v>55</v>
          </cell>
          <cell r="I657">
            <v>3366340.64382414</v>
          </cell>
        </row>
        <row r="658">
          <cell r="E658" t="str">
            <v>UA544SERVICE55</v>
          </cell>
          <cell r="F658" t="str">
            <v>UA544SECTOR11</v>
          </cell>
          <cell r="G658">
            <v>544</v>
          </cell>
          <cell r="H658">
            <v>55</v>
          </cell>
          <cell r="I658">
            <v>10393127.6852139</v>
          </cell>
        </row>
        <row r="659">
          <cell r="E659" t="str">
            <v>UA545SERVICE55</v>
          </cell>
          <cell r="F659" t="str">
            <v>UA545SECTOR11</v>
          </cell>
          <cell r="G659">
            <v>545</v>
          </cell>
          <cell r="H659">
            <v>55</v>
          </cell>
          <cell r="I659">
            <v>4255851.96049712</v>
          </cell>
        </row>
        <row r="660">
          <cell r="E660" t="str">
            <v>UA546SERVICE55</v>
          </cell>
          <cell r="F660" t="str">
            <v>UA546SECTOR11</v>
          </cell>
          <cell r="G660">
            <v>546</v>
          </cell>
          <cell r="H660">
            <v>55</v>
          </cell>
          <cell r="I660">
            <v>5159671.03906945</v>
          </cell>
        </row>
        <row r="661">
          <cell r="E661" t="str">
            <v>UA548SERVICE55</v>
          </cell>
          <cell r="F661" t="str">
            <v>UA548SECTOR11</v>
          </cell>
          <cell r="G661">
            <v>548</v>
          </cell>
          <cell r="H661">
            <v>55</v>
          </cell>
          <cell r="I661">
            <v>4918717.59389526</v>
          </cell>
        </row>
        <row r="662">
          <cell r="E662" t="str">
            <v>UA550SERVICE55</v>
          </cell>
          <cell r="F662" t="str">
            <v>UA550SECTOR11</v>
          </cell>
          <cell r="G662">
            <v>550</v>
          </cell>
          <cell r="H662">
            <v>55</v>
          </cell>
          <cell r="I662">
            <v>8065939.58023415</v>
          </cell>
        </row>
        <row r="663">
          <cell r="E663" t="str">
            <v>UA552SERVICE55</v>
          </cell>
          <cell r="F663" t="str">
            <v>UA552SECTOR11</v>
          </cell>
          <cell r="G663">
            <v>552</v>
          </cell>
          <cell r="H663">
            <v>55</v>
          </cell>
          <cell r="I663">
            <v>18991198.3538693</v>
          </cell>
        </row>
        <row r="664">
          <cell r="E664" t="str">
            <v>UA512SERVICE57</v>
          </cell>
          <cell r="F664" t="str">
            <v>UA512SECTOR11</v>
          </cell>
          <cell r="G664">
            <v>512</v>
          </cell>
          <cell r="H664">
            <v>57</v>
          </cell>
          <cell r="I664">
            <v>2441016.23438254</v>
          </cell>
        </row>
        <row r="665">
          <cell r="E665" t="str">
            <v>UA514SERVICE57</v>
          </cell>
          <cell r="F665" t="str">
            <v>UA514SECTOR11</v>
          </cell>
          <cell r="G665">
            <v>514</v>
          </cell>
          <cell r="H665">
            <v>57</v>
          </cell>
          <cell r="I665">
            <v>4326188.45905326</v>
          </cell>
        </row>
        <row r="666">
          <cell r="E666" t="str">
            <v>UA516SERVICE57</v>
          </cell>
          <cell r="F666" t="str">
            <v>UA516SECTOR11</v>
          </cell>
          <cell r="G666">
            <v>516</v>
          </cell>
          <cell r="H666">
            <v>57</v>
          </cell>
          <cell r="I666">
            <v>3874806.14625299</v>
          </cell>
        </row>
        <row r="667">
          <cell r="E667" t="str">
            <v>UA518SERVICE57</v>
          </cell>
          <cell r="F667" t="str">
            <v>UA518SECTOR11</v>
          </cell>
          <cell r="G667">
            <v>518</v>
          </cell>
          <cell r="H667">
            <v>57</v>
          </cell>
          <cell r="I667">
            <v>3529952.14042831</v>
          </cell>
        </row>
        <row r="668">
          <cell r="E668" t="str">
            <v>UA520SERVICE57</v>
          </cell>
          <cell r="F668" t="str">
            <v>UA520SECTOR11</v>
          </cell>
          <cell r="G668">
            <v>520</v>
          </cell>
          <cell r="H668">
            <v>57</v>
          </cell>
          <cell r="I668">
            <v>4937903.7726639</v>
          </cell>
        </row>
        <row r="669">
          <cell r="E669" t="str">
            <v>UA522SERVICE57</v>
          </cell>
          <cell r="F669" t="str">
            <v>UA522SECTOR11</v>
          </cell>
          <cell r="G669">
            <v>522</v>
          </cell>
          <cell r="H669">
            <v>57</v>
          </cell>
          <cell r="I669">
            <v>4346631.93658621</v>
          </cell>
        </row>
        <row r="670">
          <cell r="E670" t="str">
            <v>UA524SERVICE57</v>
          </cell>
          <cell r="F670" t="str">
            <v>UA524SECTOR11</v>
          </cell>
          <cell r="G670">
            <v>524</v>
          </cell>
          <cell r="H670">
            <v>57</v>
          </cell>
          <cell r="I670">
            <v>4717219.96459862</v>
          </cell>
        </row>
        <row r="671">
          <cell r="E671" t="str">
            <v>UA526SERVICE57</v>
          </cell>
          <cell r="F671" t="str">
            <v>UA526SECTOR11</v>
          </cell>
          <cell r="G671">
            <v>526</v>
          </cell>
          <cell r="H671">
            <v>57</v>
          </cell>
          <cell r="I671">
            <v>2606033.23999477</v>
          </cell>
        </row>
        <row r="672">
          <cell r="E672" t="str">
            <v>UA528SERVICE57</v>
          </cell>
          <cell r="F672" t="str">
            <v>UA528SECTOR11</v>
          </cell>
          <cell r="G672">
            <v>528</v>
          </cell>
          <cell r="H672">
            <v>57</v>
          </cell>
          <cell r="I672">
            <v>4251204.53962581</v>
          </cell>
        </row>
        <row r="673">
          <cell r="E673" t="str">
            <v>UA530SERVICE57</v>
          </cell>
          <cell r="F673" t="str">
            <v>UA530SECTOR11</v>
          </cell>
          <cell r="G673">
            <v>530</v>
          </cell>
          <cell r="H673">
            <v>57</v>
          </cell>
          <cell r="I673">
            <v>6436296.76398381</v>
          </cell>
        </row>
        <row r="674">
          <cell r="E674" t="str">
            <v>UA532SERVICE57</v>
          </cell>
          <cell r="F674" t="str">
            <v>UA532SECTOR11</v>
          </cell>
          <cell r="G674">
            <v>532</v>
          </cell>
          <cell r="H674">
            <v>57</v>
          </cell>
          <cell r="I674">
            <v>7802832.03707884</v>
          </cell>
        </row>
        <row r="675">
          <cell r="E675" t="str">
            <v>UA534SERVICE57</v>
          </cell>
          <cell r="F675" t="str">
            <v>UA534SECTOR11</v>
          </cell>
          <cell r="G675">
            <v>534</v>
          </cell>
          <cell r="H675">
            <v>57</v>
          </cell>
          <cell r="I675">
            <v>4894412.69430953</v>
          </cell>
        </row>
        <row r="676">
          <cell r="E676" t="str">
            <v>UA536SERVICE57</v>
          </cell>
          <cell r="F676" t="str">
            <v>UA536SECTOR11</v>
          </cell>
          <cell r="G676">
            <v>536</v>
          </cell>
          <cell r="H676">
            <v>57</v>
          </cell>
          <cell r="I676">
            <v>4637955.2913279</v>
          </cell>
        </row>
        <row r="677">
          <cell r="E677" t="str">
            <v>UA538SERVICE57</v>
          </cell>
          <cell r="F677" t="str">
            <v>UA538SECTOR11</v>
          </cell>
          <cell r="G677">
            <v>538</v>
          </cell>
          <cell r="H677">
            <v>57</v>
          </cell>
          <cell r="I677">
            <v>4199047.9915721</v>
          </cell>
        </row>
        <row r="678">
          <cell r="E678" t="str">
            <v>UA540SERVICE57</v>
          </cell>
          <cell r="F678" t="str">
            <v>UA540SECTOR11</v>
          </cell>
          <cell r="G678">
            <v>540</v>
          </cell>
          <cell r="H678">
            <v>57</v>
          </cell>
          <cell r="I678">
            <v>8370043.32164281</v>
          </cell>
        </row>
        <row r="679">
          <cell r="E679" t="str">
            <v>UA542SERVICE57</v>
          </cell>
          <cell r="F679" t="str">
            <v>UA542SECTOR11</v>
          </cell>
          <cell r="G679">
            <v>542</v>
          </cell>
          <cell r="H679">
            <v>57</v>
          </cell>
          <cell r="I679">
            <v>2040827.26199986</v>
          </cell>
        </row>
        <row r="680">
          <cell r="E680" t="str">
            <v>UA544SERVICE57</v>
          </cell>
          <cell r="F680" t="str">
            <v>UA544SECTOR11</v>
          </cell>
          <cell r="G680">
            <v>544</v>
          </cell>
          <cell r="H680">
            <v>57</v>
          </cell>
          <cell r="I680">
            <v>6300641.46153898</v>
          </cell>
        </row>
        <row r="681">
          <cell r="E681" t="str">
            <v>UA545SERVICE57</v>
          </cell>
          <cell r="F681" t="str">
            <v>UA545SECTOR11</v>
          </cell>
          <cell r="G681">
            <v>545</v>
          </cell>
          <cell r="H681">
            <v>57</v>
          </cell>
          <cell r="I681">
            <v>2496400.28166649</v>
          </cell>
        </row>
        <row r="682">
          <cell r="E682" t="str">
            <v>UA546SERVICE57</v>
          </cell>
          <cell r="F682" t="str">
            <v>UA546SECTOR11</v>
          </cell>
          <cell r="G682">
            <v>546</v>
          </cell>
          <cell r="H682">
            <v>57</v>
          </cell>
          <cell r="I682">
            <v>3223488.26777145</v>
          </cell>
        </row>
        <row r="683">
          <cell r="E683" t="str">
            <v>UA548SERVICE57</v>
          </cell>
          <cell r="F683" t="str">
            <v>UA548SECTOR11</v>
          </cell>
          <cell r="G683">
            <v>548</v>
          </cell>
          <cell r="H683">
            <v>57</v>
          </cell>
          <cell r="I683">
            <v>2764479.27141849</v>
          </cell>
        </row>
        <row r="684">
          <cell r="E684" t="str">
            <v>UA550SERVICE57</v>
          </cell>
          <cell r="F684" t="str">
            <v>UA550SECTOR11</v>
          </cell>
          <cell r="G684">
            <v>550</v>
          </cell>
          <cell r="H684">
            <v>57</v>
          </cell>
          <cell r="I684">
            <v>4952488.0012689</v>
          </cell>
        </row>
        <row r="685">
          <cell r="E685" t="str">
            <v>UA552SERVICE57</v>
          </cell>
          <cell r="F685" t="str">
            <v>UA552SECTOR11</v>
          </cell>
          <cell r="G685">
            <v>552</v>
          </cell>
          <cell r="H685">
            <v>57</v>
          </cell>
          <cell r="I685">
            <v>10874412.5285352</v>
          </cell>
        </row>
        <row r="686">
          <cell r="E686" t="str">
            <v>UA512SERVICE58</v>
          </cell>
          <cell r="F686" t="str">
            <v>UA512SECTOR11</v>
          </cell>
          <cell r="G686">
            <v>512</v>
          </cell>
          <cell r="H686">
            <v>58</v>
          </cell>
          <cell r="I686">
            <v>537444.213595973</v>
          </cell>
        </row>
        <row r="687">
          <cell r="E687" t="str">
            <v>UA514SERVICE58</v>
          </cell>
          <cell r="F687" t="str">
            <v>UA514SECTOR11</v>
          </cell>
          <cell r="G687">
            <v>514</v>
          </cell>
          <cell r="H687">
            <v>58</v>
          </cell>
          <cell r="I687">
            <v>947211.142999669</v>
          </cell>
        </row>
        <row r="688">
          <cell r="E688" t="str">
            <v>UA516SERVICE58</v>
          </cell>
          <cell r="F688" t="str">
            <v>UA516SECTOR11</v>
          </cell>
          <cell r="G688">
            <v>516</v>
          </cell>
          <cell r="H688">
            <v>58</v>
          </cell>
          <cell r="I688">
            <v>877844.5250108</v>
          </cell>
        </row>
        <row r="689">
          <cell r="E689" t="str">
            <v>UA518SERVICE58</v>
          </cell>
          <cell r="F689" t="str">
            <v>UA518SECTOR11</v>
          </cell>
          <cell r="G689">
            <v>518</v>
          </cell>
          <cell r="H689">
            <v>58</v>
          </cell>
          <cell r="I689">
            <v>709329.905172591</v>
          </cell>
        </row>
        <row r="690">
          <cell r="E690" t="str">
            <v>UA520SERVICE58</v>
          </cell>
          <cell r="F690" t="str">
            <v>UA520SECTOR11</v>
          </cell>
          <cell r="G690">
            <v>520</v>
          </cell>
          <cell r="H690">
            <v>58</v>
          </cell>
          <cell r="I690">
            <v>1059813.46562888</v>
          </cell>
        </row>
        <row r="691">
          <cell r="E691" t="str">
            <v>UA522SERVICE58</v>
          </cell>
          <cell r="F691" t="str">
            <v>UA522SECTOR11</v>
          </cell>
          <cell r="G691">
            <v>522</v>
          </cell>
          <cell r="H691">
            <v>58</v>
          </cell>
          <cell r="I691">
            <v>948415.308158553</v>
          </cell>
        </row>
        <row r="692">
          <cell r="E692" t="str">
            <v>UA524SERVICE58</v>
          </cell>
          <cell r="F692" t="str">
            <v>UA524SECTOR11</v>
          </cell>
          <cell r="G692">
            <v>524</v>
          </cell>
          <cell r="H692">
            <v>58</v>
          </cell>
          <cell r="I692">
            <v>1003654.56336956</v>
          </cell>
        </row>
        <row r="693">
          <cell r="E693" t="str">
            <v>UA526SERVICE58</v>
          </cell>
          <cell r="F693" t="str">
            <v>UA526SECTOR11</v>
          </cell>
          <cell r="G693">
            <v>526</v>
          </cell>
          <cell r="H693">
            <v>58</v>
          </cell>
          <cell r="I693">
            <v>564327.512518638</v>
          </cell>
        </row>
        <row r="694">
          <cell r="E694" t="str">
            <v>UA528SERVICE58</v>
          </cell>
          <cell r="F694" t="str">
            <v>UA528SECTOR11</v>
          </cell>
          <cell r="G694">
            <v>528</v>
          </cell>
          <cell r="H694">
            <v>58</v>
          </cell>
          <cell r="I694">
            <v>926693.102926929</v>
          </cell>
        </row>
        <row r="695">
          <cell r="E695" t="str">
            <v>UA530SERVICE58</v>
          </cell>
          <cell r="F695" t="str">
            <v>UA530SECTOR11</v>
          </cell>
          <cell r="G695">
            <v>530</v>
          </cell>
          <cell r="H695">
            <v>58</v>
          </cell>
          <cell r="I695">
            <v>1341837.323388</v>
          </cell>
        </row>
        <row r="696">
          <cell r="E696" t="str">
            <v>UA532SERVICE58</v>
          </cell>
          <cell r="F696" t="str">
            <v>UA532SECTOR11</v>
          </cell>
          <cell r="G696">
            <v>532</v>
          </cell>
          <cell r="H696">
            <v>58</v>
          </cell>
          <cell r="I696">
            <v>1744886.40298715</v>
          </cell>
        </row>
        <row r="697">
          <cell r="E697" t="str">
            <v>UA534SERVICE58</v>
          </cell>
          <cell r="F697" t="str">
            <v>UA534SECTOR11</v>
          </cell>
          <cell r="G697">
            <v>534</v>
          </cell>
          <cell r="H697">
            <v>58</v>
          </cell>
          <cell r="I697">
            <v>1026883.96599811</v>
          </cell>
        </row>
        <row r="698">
          <cell r="E698" t="str">
            <v>UA536SERVICE58</v>
          </cell>
          <cell r="F698" t="str">
            <v>UA536SECTOR11</v>
          </cell>
          <cell r="G698">
            <v>536</v>
          </cell>
          <cell r="H698">
            <v>58</v>
          </cell>
          <cell r="I698">
            <v>981442.271877041</v>
          </cell>
        </row>
        <row r="699">
          <cell r="E699" t="str">
            <v>UA538SERVICE58</v>
          </cell>
          <cell r="F699" t="str">
            <v>UA538SECTOR11</v>
          </cell>
          <cell r="G699">
            <v>538</v>
          </cell>
          <cell r="H699">
            <v>58</v>
          </cell>
          <cell r="I699">
            <v>893705.831101225</v>
          </cell>
        </row>
        <row r="700">
          <cell r="E700" t="str">
            <v>UA540SERVICE58</v>
          </cell>
          <cell r="F700" t="str">
            <v>UA540SECTOR11</v>
          </cell>
          <cell r="G700">
            <v>540</v>
          </cell>
          <cell r="H700">
            <v>58</v>
          </cell>
          <cell r="I700">
            <v>1699896.29945172</v>
          </cell>
        </row>
        <row r="701">
          <cell r="E701" t="str">
            <v>UA542SERVICE58</v>
          </cell>
          <cell r="F701" t="str">
            <v>UA542SECTOR11</v>
          </cell>
          <cell r="G701">
            <v>542</v>
          </cell>
          <cell r="H701">
            <v>58</v>
          </cell>
          <cell r="I701">
            <v>417304.808412076</v>
          </cell>
        </row>
        <row r="702">
          <cell r="E702" t="str">
            <v>UA544SERVICE58</v>
          </cell>
          <cell r="F702" t="str">
            <v>UA544SECTOR11</v>
          </cell>
          <cell r="G702">
            <v>544</v>
          </cell>
          <cell r="H702">
            <v>58</v>
          </cell>
          <cell r="I702">
            <v>1237676.67454098</v>
          </cell>
        </row>
        <row r="703">
          <cell r="E703" t="str">
            <v>UA545SERVICE58</v>
          </cell>
          <cell r="F703" t="str">
            <v>UA545SECTOR11</v>
          </cell>
          <cell r="G703">
            <v>545</v>
          </cell>
          <cell r="H703">
            <v>58</v>
          </cell>
          <cell r="I703">
            <v>509450.625197457</v>
          </cell>
        </row>
        <row r="704">
          <cell r="E704" t="str">
            <v>UA546SERVICE58</v>
          </cell>
          <cell r="F704" t="str">
            <v>UA546SECTOR11</v>
          </cell>
          <cell r="G704">
            <v>546</v>
          </cell>
          <cell r="H704">
            <v>58</v>
          </cell>
          <cell r="I704">
            <v>646337.247627446</v>
          </cell>
        </row>
        <row r="705">
          <cell r="E705" t="str">
            <v>UA548SERVICE58</v>
          </cell>
          <cell r="F705" t="str">
            <v>UA548SECTOR11</v>
          </cell>
          <cell r="G705">
            <v>548</v>
          </cell>
          <cell r="H705">
            <v>58</v>
          </cell>
          <cell r="I705">
            <v>642745.434115754</v>
          </cell>
        </row>
        <row r="706">
          <cell r="E706" t="str">
            <v>UA550SERVICE58</v>
          </cell>
          <cell r="F706" t="str">
            <v>UA550SECTOR11</v>
          </cell>
          <cell r="G706">
            <v>550</v>
          </cell>
          <cell r="H706">
            <v>58</v>
          </cell>
          <cell r="I706">
            <v>1010885.5023902</v>
          </cell>
        </row>
        <row r="707">
          <cell r="E707" t="str">
            <v>UA552SERVICE58</v>
          </cell>
          <cell r="F707" t="str">
            <v>UA552SECTOR11</v>
          </cell>
          <cell r="G707">
            <v>552</v>
          </cell>
          <cell r="H707">
            <v>58</v>
          </cell>
          <cell r="I707">
            <v>2426088.45970104</v>
          </cell>
        </row>
        <row r="708">
          <cell r="E708" t="str">
            <v>UA512SERVICE59</v>
          </cell>
          <cell r="F708" t="str">
            <v>UA512SECTOR11</v>
          </cell>
          <cell r="G708">
            <v>512</v>
          </cell>
          <cell r="H708">
            <v>59</v>
          </cell>
          <cell r="I708">
            <v>976168.315981292</v>
          </cell>
        </row>
        <row r="709">
          <cell r="E709" t="str">
            <v>UA514SERVICE59</v>
          </cell>
          <cell r="F709" t="str">
            <v>UA514SECTOR11</v>
          </cell>
          <cell r="G709">
            <v>514</v>
          </cell>
          <cell r="H709">
            <v>59</v>
          </cell>
          <cell r="I709">
            <v>1763934.09979523</v>
          </cell>
        </row>
        <row r="710">
          <cell r="E710" t="str">
            <v>UA516SERVICE59</v>
          </cell>
          <cell r="F710" t="str">
            <v>UA516SECTOR11</v>
          </cell>
          <cell r="G710">
            <v>516</v>
          </cell>
          <cell r="H710">
            <v>59</v>
          </cell>
          <cell r="I710">
            <v>1629976.23317386</v>
          </cell>
        </row>
        <row r="711">
          <cell r="E711" t="str">
            <v>UA518SERVICE59</v>
          </cell>
          <cell r="F711" t="str">
            <v>UA518SECTOR11</v>
          </cell>
          <cell r="G711">
            <v>518</v>
          </cell>
          <cell r="H711">
            <v>59</v>
          </cell>
          <cell r="I711">
            <v>1222575.94864677</v>
          </cell>
        </row>
        <row r="712">
          <cell r="E712" t="str">
            <v>UA520SERVICE59</v>
          </cell>
          <cell r="F712" t="str">
            <v>UA520SECTOR11</v>
          </cell>
          <cell r="G712">
            <v>520</v>
          </cell>
          <cell r="H712">
            <v>59</v>
          </cell>
          <cell r="I712">
            <v>1448093.87299014</v>
          </cell>
        </row>
        <row r="713">
          <cell r="E713" t="str">
            <v>UA522SERVICE59</v>
          </cell>
          <cell r="F713" t="str">
            <v>UA522SECTOR11</v>
          </cell>
          <cell r="G713">
            <v>522</v>
          </cell>
          <cell r="H713">
            <v>59</v>
          </cell>
          <cell r="I713">
            <v>1795927.85276624</v>
          </cell>
        </row>
        <row r="714">
          <cell r="E714" t="str">
            <v>UA524SERVICE59</v>
          </cell>
          <cell r="F714" t="str">
            <v>UA524SECTOR11</v>
          </cell>
          <cell r="G714">
            <v>524</v>
          </cell>
          <cell r="H714">
            <v>59</v>
          </cell>
          <cell r="I714">
            <v>1761482.67975154</v>
          </cell>
        </row>
        <row r="715">
          <cell r="E715" t="str">
            <v>UA526SERVICE59</v>
          </cell>
          <cell r="F715" t="str">
            <v>UA526SECTOR11</v>
          </cell>
          <cell r="G715">
            <v>526</v>
          </cell>
          <cell r="H715">
            <v>59</v>
          </cell>
          <cell r="I715">
            <v>1010200.34045215</v>
          </cell>
        </row>
        <row r="716">
          <cell r="E716" t="str">
            <v>UA528SERVICE59</v>
          </cell>
          <cell r="F716" t="str">
            <v>UA528SECTOR11</v>
          </cell>
          <cell r="G716">
            <v>528</v>
          </cell>
          <cell r="H716">
            <v>59</v>
          </cell>
          <cell r="I716">
            <v>1877284.27502098</v>
          </cell>
        </row>
        <row r="717">
          <cell r="E717" t="str">
            <v>UA530SERVICE59</v>
          </cell>
          <cell r="F717" t="str">
            <v>UA530SECTOR11</v>
          </cell>
          <cell r="G717">
            <v>530</v>
          </cell>
          <cell r="H717">
            <v>59</v>
          </cell>
          <cell r="I717">
            <v>3182105.20307172</v>
          </cell>
        </row>
        <row r="718">
          <cell r="E718" t="str">
            <v>UA532SERVICE59</v>
          </cell>
          <cell r="F718" t="str">
            <v>UA532SECTOR11</v>
          </cell>
          <cell r="G718">
            <v>532</v>
          </cell>
          <cell r="H718">
            <v>59</v>
          </cell>
          <cell r="I718">
            <v>5127118.01933516</v>
          </cell>
        </row>
        <row r="719">
          <cell r="E719" t="str">
            <v>UA534SERVICE59</v>
          </cell>
          <cell r="F719" t="str">
            <v>UA534SECTOR11</v>
          </cell>
          <cell r="G719">
            <v>534</v>
          </cell>
          <cell r="H719">
            <v>59</v>
          </cell>
          <cell r="I719">
            <v>1613488.23652941</v>
          </cell>
        </row>
        <row r="720">
          <cell r="E720" t="str">
            <v>UA536SERVICE59</v>
          </cell>
          <cell r="F720" t="str">
            <v>UA536SECTOR11</v>
          </cell>
          <cell r="G720">
            <v>536</v>
          </cell>
          <cell r="H720">
            <v>59</v>
          </cell>
          <cell r="I720">
            <v>2068109.54171934</v>
          </cell>
        </row>
        <row r="721">
          <cell r="E721" t="str">
            <v>UA538SERVICE59</v>
          </cell>
          <cell r="F721" t="str">
            <v>UA538SECTOR11</v>
          </cell>
          <cell r="G721">
            <v>538</v>
          </cell>
          <cell r="H721">
            <v>59</v>
          </cell>
          <cell r="I721">
            <v>1441434.54961098</v>
          </cell>
        </row>
        <row r="722">
          <cell r="E722" t="str">
            <v>UA540SERVICE59</v>
          </cell>
          <cell r="F722" t="str">
            <v>UA540SECTOR11</v>
          </cell>
          <cell r="G722">
            <v>540</v>
          </cell>
          <cell r="H722">
            <v>59</v>
          </cell>
          <cell r="I722">
            <v>2685965.76793141</v>
          </cell>
        </row>
        <row r="723">
          <cell r="E723" t="str">
            <v>UA542SERVICE59</v>
          </cell>
          <cell r="F723" t="str">
            <v>UA542SECTOR11</v>
          </cell>
          <cell r="G723">
            <v>542</v>
          </cell>
          <cell r="H723">
            <v>59</v>
          </cell>
          <cell r="I723">
            <v>1048071.65440976</v>
          </cell>
        </row>
        <row r="724">
          <cell r="E724" t="str">
            <v>UA544SERVICE59</v>
          </cell>
          <cell r="F724" t="str">
            <v>UA544SECTOR11</v>
          </cell>
          <cell r="G724">
            <v>544</v>
          </cell>
          <cell r="H724">
            <v>59</v>
          </cell>
          <cell r="I724">
            <v>2094651.65689797</v>
          </cell>
        </row>
        <row r="725">
          <cell r="E725" t="str">
            <v>UA545SERVICE59</v>
          </cell>
          <cell r="F725" t="str">
            <v>UA545SECTOR11</v>
          </cell>
          <cell r="G725">
            <v>545</v>
          </cell>
          <cell r="H725">
            <v>59</v>
          </cell>
          <cell r="I725">
            <v>1090416.4435736</v>
          </cell>
        </row>
        <row r="726">
          <cell r="E726" t="str">
            <v>UA546SERVICE59</v>
          </cell>
          <cell r="F726" t="str">
            <v>UA546SECTOR11</v>
          </cell>
          <cell r="G726">
            <v>546</v>
          </cell>
          <cell r="H726">
            <v>59</v>
          </cell>
          <cell r="I726">
            <v>1257476.94492882</v>
          </cell>
        </row>
        <row r="727">
          <cell r="E727" t="str">
            <v>UA548SERVICE59</v>
          </cell>
          <cell r="F727" t="str">
            <v>UA548SECTOR11</v>
          </cell>
          <cell r="G727">
            <v>548</v>
          </cell>
          <cell r="H727">
            <v>59</v>
          </cell>
          <cell r="I727">
            <v>999424.305835444</v>
          </cell>
        </row>
        <row r="728">
          <cell r="E728" t="str">
            <v>UA550SERVICE59</v>
          </cell>
          <cell r="F728" t="str">
            <v>UA550SECTOR11</v>
          </cell>
          <cell r="G728">
            <v>550</v>
          </cell>
          <cell r="H728">
            <v>59</v>
          </cell>
          <cell r="I728">
            <v>2345028.70650639</v>
          </cell>
        </row>
        <row r="729">
          <cell r="E729" t="str">
            <v>UA552SERVICE59</v>
          </cell>
          <cell r="F729" t="str">
            <v>UA552SECTOR11</v>
          </cell>
          <cell r="G729">
            <v>552</v>
          </cell>
          <cell r="H729">
            <v>59</v>
          </cell>
          <cell r="I729">
            <v>4790161.69291823</v>
          </cell>
        </row>
        <row r="730">
          <cell r="E730" t="str">
            <v>UA512SERVICE60</v>
          </cell>
          <cell r="F730" t="str">
            <v>UA512SECTOR11</v>
          </cell>
          <cell r="G730">
            <v>512</v>
          </cell>
          <cell r="H730">
            <v>60</v>
          </cell>
          <cell r="I730">
            <v>1855</v>
          </cell>
        </row>
        <row r="731">
          <cell r="E731" t="str">
            <v>UA514SERVICE60</v>
          </cell>
          <cell r="F731" t="str">
            <v>UA514SECTOR11</v>
          </cell>
          <cell r="G731">
            <v>514</v>
          </cell>
          <cell r="H731">
            <v>60</v>
          </cell>
          <cell r="I731">
            <v>68550</v>
          </cell>
        </row>
        <row r="732">
          <cell r="E732" t="str">
            <v>UA516SERVICE60</v>
          </cell>
          <cell r="F732" t="str">
            <v>UA516SECTOR11</v>
          </cell>
          <cell r="G732">
            <v>516</v>
          </cell>
          <cell r="H732">
            <v>60</v>
          </cell>
          <cell r="I732">
            <v>22095</v>
          </cell>
        </row>
        <row r="733">
          <cell r="E733" t="str">
            <v>UA518SERVICE60</v>
          </cell>
          <cell r="F733" t="str">
            <v>UA518SECTOR11</v>
          </cell>
          <cell r="G733">
            <v>518</v>
          </cell>
          <cell r="H733">
            <v>60</v>
          </cell>
          <cell r="I733">
            <v>0</v>
          </cell>
        </row>
        <row r="734">
          <cell r="E734" t="str">
            <v>UA520SERVICE60</v>
          </cell>
          <cell r="F734" t="str">
            <v>UA520SECTOR11</v>
          </cell>
          <cell r="G734">
            <v>520</v>
          </cell>
          <cell r="H734">
            <v>60</v>
          </cell>
          <cell r="I734">
            <v>0</v>
          </cell>
        </row>
        <row r="735">
          <cell r="E735" t="str">
            <v>UA522SERVICE60</v>
          </cell>
          <cell r="F735" t="str">
            <v>UA522SECTOR11</v>
          </cell>
          <cell r="G735">
            <v>522</v>
          </cell>
          <cell r="H735">
            <v>60</v>
          </cell>
          <cell r="I735">
            <v>0</v>
          </cell>
        </row>
        <row r="736">
          <cell r="E736" t="str">
            <v>UA524SERVICE60</v>
          </cell>
          <cell r="F736" t="str">
            <v>UA524SECTOR11</v>
          </cell>
          <cell r="G736">
            <v>524</v>
          </cell>
          <cell r="H736">
            <v>60</v>
          </cell>
          <cell r="I736">
            <v>39033</v>
          </cell>
        </row>
        <row r="737">
          <cell r="E737" t="str">
            <v>UA526SERVICE60</v>
          </cell>
          <cell r="F737" t="str">
            <v>UA526SECTOR11</v>
          </cell>
          <cell r="G737">
            <v>526</v>
          </cell>
          <cell r="H737">
            <v>60</v>
          </cell>
          <cell r="I737">
            <v>7494</v>
          </cell>
        </row>
        <row r="738">
          <cell r="E738" t="str">
            <v>UA528SERVICE60</v>
          </cell>
          <cell r="F738" t="str">
            <v>UA528SECTOR11</v>
          </cell>
          <cell r="G738">
            <v>528</v>
          </cell>
          <cell r="H738">
            <v>60</v>
          </cell>
          <cell r="I738">
            <v>0</v>
          </cell>
        </row>
        <row r="739">
          <cell r="E739" t="str">
            <v>UA530SERVICE60</v>
          </cell>
          <cell r="F739" t="str">
            <v>UA530SECTOR11</v>
          </cell>
          <cell r="G739">
            <v>530</v>
          </cell>
          <cell r="H739">
            <v>60</v>
          </cell>
          <cell r="I739">
            <v>0</v>
          </cell>
        </row>
        <row r="740">
          <cell r="E740" t="str">
            <v>UA532SERVICE60</v>
          </cell>
          <cell r="F740" t="str">
            <v>UA532SECTOR11</v>
          </cell>
          <cell r="G740">
            <v>532</v>
          </cell>
          <cell r="H740">
            <v>60</v>
          </cell>
          <cell r="I740">
            <v>0</v>
          </cell>
        </row>
        <row r="741">
          <cell r="E741" t="str">
            <v>UA534SERVICE60</v>
          </cell>
          <cell r="F741" t="str">
            <v>UA534SECTOR11</v>
          </cell>
          <cell r="G741">
            <v>534</v>
          </cell>
          <cell r="H741">
            <v>60</v>
          </cell>
          <cell r="I741">
            <v>0</v>
          </cell>
        </row>
        <row r="742">
          <cell r="E742" t="str">
            <v>UA536SERVICE60</v>
          </cell>
          <cell r="F742" t="str">
            <v>UA536SECTOR11</v>
          </cell>
          <cell r="G742">
            <v>536</v>
          </cell>
          <cell r="H742">
            <v>60</v>
          </cell>
          <cell r="I742">
            <v>0</v>
          </cell>
        </row>
        <row r="743">
          <cell r="E743" t="str">
            <v>UA538SERVICE60</v>
          </cell>
          <cell r="F743" t="str">
            <v>UA538SECTOR11</v>
          </cell>
          <cell r="G743">
            <v>538</v>
          </cell>
          <cell r="H743">
            <v>60</v>
          </cell>
          <cell r="I743">
            <v>0</v>
          </cell>
        </row>
        <row r="744">
          <cell r="E744" t="str">
            <v>UA540SERVICE60</v>
          </cell>
          <cell r="F744" t="str">
            <v>UA540SECTOR11</v>
          </cell>
          <cell r="G744">
            <v>540</v>
          </cell>
          <cell r="H744">
            <v>60</v>
          </cell>
          <cell r="I744">
            <v>0</v>
          </cell>
        </row>
        <row r="745">
          <cell r="E745" t="str">
            <v>UA542SERVICE60</v>
          </cell>
          <cell r="F745" t="str">
            <v>UA542SECTOR11</v>
          </cell>
          <cell r="G745">
            <v>542</v>
          </cell>
          <cell r="H745">
            <v>60</v>
          </cell>
          <cell r="I745">
            <v>0</v>
          </cell>
        </row>
        <row r="746">
          <cell r="E746" t="str">
            <v>UA544SERVICE60</v>
          </cell>
          <cell r="F746" t="str">
            <v>UA544SECTOR11</v>
          </cell>
          <cell r="G746">
            <v>544</v>
          </cell>
          <cell r="H746">
            <v>60</v>
          </cell>
          <cell r="I746">
            <v>0</v>
          </cell>
        </row>
        <row r="747">
          <cell r="E747" t="str">
            <v>UA545SERVICE60</v>
          </cell>
          <cell r="F747" t="str">
            <v>UA545SECTOR11</v>
          </cell>
          <cell r="G747">
            <v>545</v>
          </cell>
          <cell r="H747">
            <v>60</v>
          </cell>
          <cell r="I747">
            <v>0</v>
          </cell>
        </row>
        <row r="748">
          <cell r="E748" t="str">
            <v>UA546SERVICE60</v>
          </cell>
          <cell r="F748" t="str">
            <v>UA546SECTOR11</v>
          </cell>
          <cell r="G748">
            <v>546</v>
          </cell>
          <cell r="H748">
            <v>60</v>
          </cell>
          <cell r="I748">
            <v>0</v>
          </cell>
        </row>
        <row r="749">
          <cell r="E749" t="str">
            <v>UA548SERVICE60</v>
          </cell>
          <cell r="F749" t="str">
            <v>UA548SECTOR11</v>
          </cell>
          <cell r="G749">
            <v>548</v>
          </cell>
          <cell r="H749">
            <v>60</v>
          </cell>
          <cell r="I749">
            <v>117112</v>
          </cell>
        </row>
        <row r="750">
          <cell r="E750" t="str">
            <v>UA550SERVICE60</v>
          </cell>
          <cell r="F750" t="str">
            <v>UA550SECTOR11</v>
          </cell>
          <cell r="G750">
            <v>550</v>
          </cell>
          <cell r="H750">
            <v>60</v>
          </cell>
          <cell r="I750">
            <v>929592</v>
          </cell>
        </row>
        <row r="751">
          <cell r="E751" t="str">
            <v>UA552SERVICE60</v>
          </cell>
          <cell r="F751" t="str">
            <v>UA552SECTOR11</v>
          </cell>
          <cell r="G751">
            <v>552</v>
          </cell>
          <cell r="H751">
            <v>60</v>
          </cell>
          <cell r="I751">
            <v>168135</v>
          </cell>
        </row>
        <row r="752">
          <cell r="E752" t="str">
            <v>UA512SERVICE63</v>
          </cell>
          <cell r="F752" t="str">
            <v>UA512SECTOR11</v>
          </cell>
          <cell r="G752">
            <v>512</v>
          </cell>
          <cell r="H752">
            <v>63</v>
          </cell>
          <cell r="I752">
            <v>0</v>
          </cell>
        </row>
        <row r="753">
          <cell r="E753" t="str">
            <v>UA514SERVICE63</v>
          </cell>
          <cell r="F753" t="str">
            <v>UA514SECTOR11</v>
          </cell>
          <cell r="G753">
            <v>514</v>
          </cell>
          <cell r="H753">
            <v>63</v>
          </cell>
          <cell r="I753">
            <v>1157310.321</v>
          </cell>
        </row>
        <row r="754">
          <cell r="E754" t="str">
            <v>UA516SERVICE63</v>
          </cell>
          <cell r="F754" t="str">
            <v>UA516SECTOR11</v>
          </cell>
          <cell r="G754">
            <v>516</v>
          </cell>
          <cell r="H754">
            <v>63</v>
          </cell>
          <cell r="I754">
            <v>343740.679</v>
          </cell>
        </row>
        <row r="755">
          <cell r="E755" t="str">
            <v>UA518SERVICE63</v>
          </cell>
          <cell r="F755" t="str">
            <v>UA518SECTOR11</v>
          </cell>
          <cell r="G755">
            <v>518</v>
          </cell>
          <cell r="H755">
            <v>63</v>
          </cell>
          <cell r="I755">
            <v>0</v>
          </cell>
        </row>
        <row r="756">
          <cell r="E756" t="str">
            <v>UA520SERVICE63</v>
          </cell>
          <cell r="F756" t="str">
            <v>UA520SECTOR11</v>
          </cell>
          <cell r="G756">
            <v>520</v>
          </cell>
          <cell r="H756">
            <v>63</v>
          </cell>
          <cell r="I756">
            <v>0</v>
          </cell>
        </row>
        <row r="757">
          <cell r="E757" t="str">
            <v>UA522SERVICE63</v>
          </cell>
          <cell r="F757" t="str">
            <v>UA522SECTOR11</v>
          </cell>
          <cell r="G757">
            <v>522</v>
          </cell>
          <cell r="H757">
            <v>63</v>
          </cell>
          <cell r="I757">
            <v>0</v>
          </cell>
        </row>
        <row r="758">
          <cell r="E758" t="str">
            <v>UA524SERVICE63</v>
          </cell>
          <cell r="F758" t="str">
            <v>UA524SECTOR11</v>
          </cell>
          <cell r="G758">
            <v>524</v>
          </cell>
          <cell r="H758">
            <v>63</v>
          </cell>
          <cell r="I758">
            <v>666841.392</v>
          </cell>
        </row>
        <row r="759">
          <cell r="E759" t="str">
            <v>UA526SERVICE63</v>
          </cell>
          <cell r="F759" t="str">
            <v>UA526SECTOR11</v>
          </cell>
          <cell r="G759">
            <v>526</v>
          </cell>
          <cell r="H759">
            <v>63</v>
          </cell>
          <cell r="I759">
            <v>0</v>
          </cell>
        </row>
        <row r="760">
          <cell r="E760" t="str">
            <v>UA528SERVICE63</v>
          </cell>
          <cell r="F760" t="str">
            <v>UA528SECTOR11</v>
          </cell>
          <cell r="G760">
            <v>528</v>
          </cell>
          <cell r="H760">
            <v>63</v>
          </cell>
          <cell r="I760">
            <v>1184951</v>
          </cell>
        </row>
        <row r="761">
          <cell r="E761" t="str">
            <v>UA530SERVICE63</v>
          </cell>
          <cell r="F761" t="str">
            <v>UA530SECTOR11</v>
          </cell>
          <cell r="G761">
            <v>530</v>
          </cell>
          <cell r="H761">
            <v>63</v>
          </cell>
          <cell r="I761">
            <v>166710.348</v>
          </cell>
        </row>
        <row r="762">
          <cell r="E762" t="str">
            <v>UA532SERVICE63</v>
          </cell>
          <cell r="F762" t="str">
            <v>UA532SECTOR11</v>
          </cell>
          <cell r="G762">
            <v>532</v>
          </cell>
          <cell r="H762">
            <v>63</v>
          </cell>
          <cell r="I762">
            <v>0</v>
          </cell>
        </row>
        <row r="763">
          <cell r="E763" t="str">
            <v>UA534SERVICE63</v>
          </cell>
          <cell r="F763" t="str">
            <v>UA534SECTOR11</v>
          </cell>
          <cell r="G763">
            <v>534</v>
          </cell>
          <cell r="H763">
            <v>63</v>
          </cell>
          <cell r="I763">
            <v>0</v>
          </cell>
        </row>
        <row r="764">
          <cell r="E764" t="str">
            <v>UA536SERVICE63</v>
          </cell>
          <cell r="F764" t="str">
            <v>UA536SECTOR11</v>
          </cell>
          <cell r="G764">
            <v>536</v>
          </cell>
          <cell r="H764">
            <v>63</v>
          </cell>
          <cell r="I764">
            <v>0</v>
          </cell>
        </row>
        <row r="765">
          <cell r="E765" t="str">
            <v>UA538SERVICE63</v>
          </cell>
          <cell r="F765" t="str">
            <v>UA538SECTOR11</v>
          </cell>
          <cell r="G765">
            <v>538</v>
          </cell>
          <cell r="H765">
            <v>63</v>
          </cell>
          <cell r="I765">
            <v>0</v>
          </cell>
        </row>
        <row r="766">
          <cell r="E766" t="str">
            <v>UA540SERVICE63</v>
          </cell>
          <cell r="F766" t="str">
            <v>UA540SECTOR11</v>
          </cell>
          <cell r="G766">
            <v>540</v>
          </cell>
          <cell r="H766">
            <v>63</v>
          </cell>
          <cell r="I766">
            <v>57838.284</v>
          </cell>
        </row>
        <row r="767">
          <cell r="E767" t="str">
            <v>UA542SERVICE63</v>
          </cell>
          <cell r="F767" t="str">
            <v>UA542SECTOR11</v>
          </cell>
          <cell r="G767">
            <v>542</v>
          </cell>
          <cell r="H767">
            <v>63</v>
          </cell>
          <cell r="I767">
            <v>45363.36</v>
          </cell>
        </row>
        <row r="768">
          <cell r="E768" t="str">
            <v>UA544SERVICE63</v>
          </cell>
          <cell r="F768" t="str">
            <v>UA544SECTOR11</v>
          </cell>
          <cell r="G768">
            <v>544</v>
          </cell>
          <cell r="H768">
            <v>63</v>
          </cell>
          <cell r="I768">
            <v>0</v>
          </cell>
        </row>
        <row r="769">
          <cell r="E769" t="str">
            <v>UA545SERVICE63</v>
          </cell>
          <cell r="F769" t="str">
            <v>UA545SECTOR11</v>
          </cell>
          <cell r="G769">
            <v>545</v>
          </cell>
          <cell r="H769">
            <v>63</v>
          </cell>
          <cell r="I769">
            <v>35156.604</v>
          </cell>
        </row>
        <row r="770">
          <cell r="E770" t="str">
            <v>UA546SERVICE63</v>
          </cell>
          <cell r="F770" t="str">
            <v>UA546SECTOR11</v>
          </cell>
          <cell r="G770">
            <v>546</v>
          </cell>
          <cell r="H770">
            <v>63</v>
          </cell>
          <cell r="I770">
            <v>35156.604</v>
          </cell>
        </row>
        <row r="771">
          <cell r="E771" t="str">
            <v>UA548SERVICE63</v>
          </cell>
          <cell r="F771" t="str">
            <v>UA548SECTOR11</v>
          </cell>
          <cell r="G771">
            <v>548</v>
          </cell>
          <cell r="H771">
            <v>63</v>
          </cell>
          <cell r="I771">
            <v>127017.408</v>
          </cell>
        </row>
        <row r="772">
          <cell r="E772" t="str">
            <v>UA550SERVICE63</v>
          </cell>
          <cell r="F772" t="str">
            <v>UA550SECTOR11</v>
          </cell>
          <cell r="G772">
            <v>550</v>
          </cell>
          <cell r="H772">
            <v>63</v>
          </cell>
          <cell r="I772">
            <v>0</v>
          </cell>
        </row>
        <row r="773">
          <cell r="E773" t="str">
            <v>UA552SERVICE63</v>
          </cell>
          <cell r="F773" t="str">
            <v>UA552SECTOR11</v>
          </cell>
          <cell r="G773">
            <v>552</v>
          </cell>
          <cell r="H773">
            <v>63</v>
          </cell>
          <cell r="I773">
            <v>0</v>
          </cell>
        </row>
        <row r="774">
          <cell r="E774" t="str">
            <v>UA512SERVICE259</v>
          </cell>
          <cell r="F774" t="str">
            <v>UA512SECTOR11</v>
          </cell>
          <cell r="G774">
            <v>512</v>
          </cell>
          <cell r="H774">
            <v>259</v>
          </cell>
          <cell r="I774">
            <v>1414236.98098153</v>
          </cell>
        </row>
        <row r="775">
          <cell r="E775" t="str">
            <v>UA514SERVICE259</v>
          </cell>
          <cell r="F775" t="str">
            <v>UA514SECTOR11</v>
          </cell>
          <cell r="G775">
            <v>514</v>
          </cell>
          <cell r="H775">
            <v>259</v>
          </cell>
          <cell r="I775">
            <v>2924293.63387227</v>
          </cell>
        </row>
        <row r="776">
          <cell r="E776" t="str">
            <v>UA516SERVICE259</v>
          </cell>
          <cell r="F776" t="str">
            <v>UA516SECTOR11</v>
          </cell>
          <cell r="G776">
            <v>516</v>
          </cell>
          <cell r="H776">
            <v>259</v>
          </cell>
          <cell r="I776">
            <v>2720766.88731926</v>
          </cell>
        </row>
        <row r="777">
          <cell r="E777" t="str">
            <v>UA518SERVICE259</v>
          </cell>
          <cell r="F777" t="str">
            <v>UA518SECTOR11</v>
          </cell>
          <cell r="G777">
            <v>518</v>
          </cell>
          <cell r="H777">
            <v>259</v>
          </cell>
          <cell r="I777">
            <v>1942017.02794123</v>
          </cell>
        </row>
        <row r="778">
          <cell r="E778" t="str">
            <v>UA520SERVICE259</v>
          </cell>
          <cell r="F778" t="str">
            <v>UA520SECTOR11</v>
          </cell>
          <cell r="G778">
            <v>520</v>
          </cell>
          <cell r="H778">
            <v>259</v>
          </cell>
          <cell r="I778">
            <v>2865399.46944203</v>
          </cell>
        </row>
        <row r="779">
          <cell r="E779" t="str">
            <v>UA522SERVICE259</v>
          </cell>
          <cell r="F779" t="str">
            <v>UA522SECTOR11</v>
          </cell>
          <cell r="G779">
            <v>522</v>
          </cell>
          <cell r="H779">
            <v>259</v>
          </cell>
          <cell r="I779">
            <v>2382421.70913559</v>
          </cell>
        </row>
        <row r="780">
          <cell r="E780" t="str">
            <v>UA524SERVICE259</v>
          </cell>
          <cell r="F780" t="str">
            <v>UA524SECTOR11</v>
          </cell>
          <cell r="G780">
            <v>524</v>
          </cell>
          <cell r="H780">
            <v>259</v>
          </cell>
          <cell r="I780">
            <v>2544843.94558233</v>
          </cell>
        </row>
        <row r="781">
          <cell r="E781" t="str">
            <v>UA526SERVICE259</v>
          </cell>
          <cell r="F781" t="str">
            <v>UA526SECTOR11</v>
          </cell>
          <cell r="G781">
            <v>526</v>
          </cell>
          <cell r="H781">
            <v>259</v>
          </cell>
          <cell r="I781">
            <v>1632669.11713823</v>
          </cell>
        </row>
        <row r="782">
          <cell r="E782" t="str">
            <v>UA528SERVICE259</v>
          </cell>
          <cell r="F782" t="str">
            <v>UA528SECTOR11</v>
          </cell>
          <cell r="G782">
            <v>528</v>
          </cell>
          <cell r="H782">
            <v>259</v>
          </cell>
          <cell r="I782">
            <v>2653815.40057596</v>
          </cell>
        </row>
        <row r="783">
          <cell r="E783" t="str">
            <v>UA530SERVICE259</v>
          </cell>
          <cell r="F783" t="str">
            <v>UA530SECTOR11</v>
          </cell>
          <cell r="G783">
            <v>530</v>
          </cell>
          <cell r="H783">
            <v>259</v>
          </cell>
          <cell r="I783">
            <v>3511005.58703842</v>
          </cell>
        </row>
        <row r="784">
          <cell r="E784" t="str">
            <v>UA532SERVICE259</v>
          </cell>
          <cell r="F784" t="str">
            <v>UA532SECTOR11</v>
          </cell>
          <cell r="G784">
            <v>532</v>
          </cell>
          <cell r="H784">
            <v>259</v>
          </cell>
          <cell r="I784">
            <v>4284041.49664904</v>
          </cell>
        </row>
        <row r="785">
          <cell r="E785" t="str">
            <v>UA534SERVICE259</v>
          </cell>
          <cell r="F785" t="str">
            <v>UA534SECTOR11</v>
          </cell>
          <cell r="G785">
            <v>534</v>
          </cell>
          <cell r="H785">
            <v>259</v>
          </cell>
          <cell r="I785">
            <v>2598680.3921859</v>
          </cell>
        </row>
        <row r="786">
          <cell r="E786" t="str">
            <v>UA536SERVICE259</v>
          </cell>
          <cell r="F786" t="str">
            <v>UA536SECTOR11</v>
          </cell>
          <cell r="G786">
            <v>536</v>
          </cell>
          <cell r="H786">
            <v>259</v>
          </cell>
          <cell r="I786">
            <v>2641119.03142175</v>
          </cell>
        </row>
        <row r="787">
          <cell r="E787" t="str">
            <v>UA538SERVICE259</v>
          </cell>
          <cell r="F787" t="str">
            <v>UA538SECTOR11</v>
          </cell>
          <cell r="G787">
            <v>538</v>
          </cell>
          <cell r="H787">
            <v>259</v>
          </cell>
          <cell r="I787">
            <v>2369650.48485304</v>
          </cell>
        </row>
        <row r="788">
          <cell r="E788" t="str">
            <v>UA540SERVICE259</v>
          </cell>
          <cell r="F788" t="str">
            <v>UA540SECTOR11</v>
          </cell>
          <cell r="G788">
            <v>540</v>
          </cell>
          <cell r="H788">
            <v>259</v>
          </cell>
          <cell r="I788">
            <v>4335946.64147348</v>
          </cell>
        </row>
        <row r="789">
          <cell r="E789" t="str">
            <v>UA542SERVICE259</v>
          </cell>
          <cell r="F789" t="str">
            <v>UA542SECTOR11</v>
          </cell>
          <cell r="G789">
            <v>542</v>
          </cell>
          <cell r="H789">
            <v>259</v>
          </cell>
          <cell r="I789">
            <v>1056385.3427315</v>
          </cell>
        </row>
        <row r="790">
          <cell r="E790" t="str">
            <v>UA544SERVICE259</v>
          </cell>
          <cell r="F790" t="str">
            <v>UA544SECTOR11</v>
          </cell>
          <cell r="G790">
            <v>544</v>
          </cell>
          <cell r="H790">
            <v>259</v>
          </cell>
          <cell r="I790">
            <v>3340455.297748</v>
          </cell>
        </row>
        <row r="791">
          <cell r="E791" t="str">
            <v>UA545SERVICE259</v>
          </cell>
          <cell r="F791" t="str">
            <v>UA545SECTOR11</v>
          </cell>
          <cell r="G791">
            <v>545</v>
          </cell>
          <cell r="H791">
            <v>259</v>
          </cell>
          <cell r="I791">
            <v>1389163.22206749</v>
          </cell>
        </row>
        <row r="792">
          <cell r="E792" t="str">
            <v>UA546SERVICE259</v>
          </cell>
          <cell r="F792" t="str">
            <v>UA546SECTOR11</v>
          </cell>
          <cell r="G792">
            <v>546</v>
          </cell>
          <cell r="H792">
            <v>259</v>
          </cell>
          <cell r="I792">
            <v>1647223.96355755</v>
          </cell>
        </row>
        <row r="793">
          <cell r="E793" t="str">
            <v>UA548SERVICE259</v>
          </cell>
          <cell r="F793" t="str">
            <v>UA548SECTOR11</v>
          </cell>
          <cell r="G793">
            <v>548</v>
          </cell>
          <cell r="H793">
            <v>259</v>
          </cell>
          <cell r="I793">
            <v>1574182.37447346</v>
          </cell>
        </row>
        <row r="794">
          <cell r="E794" t="str">
            <v>UA550SERVICE259</v>
          </cell>
          <cell r="F794" t="str">
            <v>UA550SECTOR11</v>
          </cell>
          <cell r="G794">
            <v>550</v>
          </cell>
          <cell r="H794">
            <v>259</v>
          </cell>
          <cell r="I794">
            <v>2485290.791646</v>
          </cell>
        </row>
        <row r="795">
          <cell r="E795" t="str">
            <v>UA552SERVICE259</v>
          </cell>
          <cell r="F795" t="str">
            <v>UA552SECTOR11</v>
          </cell>
          <cell r="G795">
            <v>552</v>
          </cell>
          <cell r="H795">
            <v>259</v>
          </cell>
          <cell r="I795">
            <v>6450926.66491469</v>
          </cell>
        </row>
        <row r="796">
          <cell r="E796" t="str">
            <v>UA512SERVICE260</v>
          </cell>
          <cell r="F796" t="str">
            <v>UA512SECTOR11</v>
          </cell>
          <cell r="G796">
            <v>512</v>
          </cell>
          <cell r="H796">
            <v>260</v>
          </cell>
          <cell r="I796">
            <v>291394.389051933</v>
          </cell>
        </row>
        <row r="797">
          <cell r="E797" t="str">
            <v>UA514SERVICE260</v>
          </cell>
          <cell r="F797" t="str">
            <v>UA514SECTOR11</v>
          </cell>
          <cell r="G797">
            <v>514</v>
          </cell>
          <cell r="H797">
            <v>260</v>
          </cell>
          <cell r="I797">
            <v>616897.973824357</v>
          </cell>
        </row>
        <row r="798">
          <cell r="E798" t="str">
            <v>UA516SERVICE260</v>
          </cell>
          <cell r="F798" t="str">
            <v>UA516SECTOR11</v>
          </cell>
          <cell r="G798">
            <v>516</v>
          </cell>
          <cell r="H798">
            <v>260</v>
          </cell>
          <cell r="I798">
            <v>555852.331470182</v>
          </cell>
        </row>
        <row r="799">
          <cell r="E799" t="str">
            <v>UA518SERVICE260</v>
          </cell>
          <cell r="F799" t="str">
            <v>UA518SECTOR11</v>
          </cell>
          <cell r="G799">
            <v>518</v>
          </cell>
          <cell r="H799">
            <v>260</v>
          </cell>
          <cell r="I799">
            <v>444082.174253378</v>
          </cell>
        </row>
        <row r="800">
          <cell r="E800" t="str">
            <v>UA520SERVICE260</v>
          </cell>
          <cell r="F800" t="str">
            <v>UA520SECTOR11</v>
          </cell>
          <cell r="G800">
            <v>520</v>
          </cell>
          <cell r="H800">
            <v>260</v>
          </cell>
          <cell r="I800">
            <v>537213.463566587</v>
          </cell>
        </row>
        <row r="801">
          <cell r="E801" t="str">
            <v>UA522SERVICE260</v>
          </cell>
          <cell r="F801" t="str">
            <v>UA522SECTOR11</v>
          </cell>
          <cell r="G801">
            <v>522</v>
          </cell>
          <cell r="H801">
            <v>260</v>
          </cell>
          <cell r="I801">
            <v>483068.021464242</v>
          </cell>
        </row>
        <row r="802">
          <cell r="E802" t="str">
            <v>UA524SERVICE260</v>
          </cell>
          <cell r="F802" t="str">
            <v>UA524SECTOR11</v>
          </cell>
          <cell r="G802">
            <v>524</v>
          </cell>
          <cell r="H802">
            <v>260</v>
          </cell>
          <cell r="I802">
            <v>615816.378485988</v>
          </cell>
        </row>
        <row r="803">
          <cell r="E803" t="str">
            <v>UA526SERVICE260</v>
          </cell>
          <cell r="F803" t="str">
            <v>UA526SECTOR11</v>
          </cell>
          <cell r="G803">
            <v>526</v>
          </cell>
          <cell r="H803">
            <v>260</v>
          </cell>
          <cell r="I803">
            <v>354851.703789955</v>
          </cell>
        </row>
        <row r="804">
          <cell r="E804" t="str">
            <v>UA528SERVICE260</v>
          </cell>
          <cell r="F804" t="str">
            <v>UA528SECTOR11</v>
          </cell>
          <cell r="G804">
            <v>528</v>
          </cell>
          <cell r="H804">
            <v>260</v>
          </cell>
          <cell r="I804">
            <v>570028.413538042</v>
          </cell>
        </row>
        <row r="805">
          <cell r="E805" t="str">
            <v>UA530SERVICE260</v>
          </cell>
          <cell r="F805" t="str">
            <v>UA530SECTOR11</v>
          </cell>
          <cell r="G805">
            <v>530</v>
          </cell>
          <cell r="H805">
            <v>260</v>
          </cell>
          <cell r="I805">
            <v>765093.61960051</v>
          </cell>
        </row>
        <row r="806">
          <cell r="E806" t="str">
            <v>UA532SERVICE260</v>
          </cell>
          <cell r="F806" t="str">
            <v>UA532SECTOR11</v>
          </cell>
          <cell r="G806">
            <v>532</v>
          </cell>
          <cell r="H806">
            <v>260</v>
          </cell>
          <cell r="I806">
            <v>901793.587641327</v>
          </cell>
        </row>
        <row r="807">
          <cell r="E807" t="str">
            <v>UA534SERVICE260</v>
          </cell>
          <cell r="F807" t="str">
            <v>UA534SECTOR11</v>
          </cell>
          <cell r="G807">
            <v>534</v>
          </cell>
          <cell r="H807">
            <v>260</v>
          </cell>
          <cell r="I807">
            <v>526046.615851553</v>
          </cell>
        </row>
        <row r="808">
          <cell r="E808" t="str">
            <v>UA536SERVICE260</v>
          </cell>
          <cell r="F808" t="str">
            <v>UA536SECTOR11</v>
          </cell>
          <cell r="G808">
            <v>536</v>
          </cell>
          <cell r="H808">
            <v>260</v>
          </cell>
          <cell r="I808">
            <v>528388.486254818</v>
          </cell>
        </row>
        <row r="809">
          <cell r="E809" t="str">
            <v>UA538SERVICE260</v>
          </cell>
          <cell r="F809" t="str">
            <v>UA538SECTOR11</v>
          </cell>
          <cell r="G809">
            <v>538</v>
          </cell>
          <cell r="H809">
            <v>260</v>
          </cell>
          <cell r="I809">
            <v>478124.127536693</v>
          </cell>
        </row>
        <row r="810">
          <cell r="E810" t="str">
            <v>UA540SERVICE260</v>
          </cell>
          <cell r="F810" t="str">
            <v>UA540SECTOR11</v>
          </cell>
          <cell r="G810">
            <v>540</v>
          </cell>
          <cell r="H810">
            <v>260</v>
          </cell>
          <cell r="I810">
            <v>894787.157812764</v>
          </cell>
        </row>
        <row r="811">
          <cell r="E811" t="str">
            <v>UA542SERVICE260</v>
          </cell>
          <cell r="F811" t="str">
            <v>UA542SECTOR11</v>
          </cell>
          <cell r="G811">
            <v>542</v>
          </cell>
          <cell r="H811">
            <v>260</v>
          </cell>
          <cell r="I811">
            <v>222755.485454133</v>
          </cell>
        </row>
        <row r="812">
          <cell r="E812" t="str">
            <v>UA544SERVICE260</v>
          </cell>
          <cell r="F812" t="str">
            <v>UA544SECTOR11</v>
          </cell>
          <cell r="G812">
            <v>544</v>
          </cell>
          <cell r="H812">
            <v>260</v>
          </cell>
          <cell r="I812">
            <v>630793.015434968</v>
          </cell>
        </row>
        <row r="813">
          <cell r="E813" t="str">
            <v>UA545SERVICE260</v>
          </cell>
          <cell r="F813" t="str">
            <v>UA545SECTOR11</v>
          </cell>
          <cell r="G813">
            <v>545</v>
          </cell>
          <cell r="H813">
            <v>260</v>
          </cell>
          <cell r="I813">
            <v>284388.82694977</v>
          </cell>
        </row>
        <row r="814">
          <cell r="E814" t="str">
            <v>UA546SERVICE260</v>
          </cell>
          <cell r="F814" t="str">
            <v>UA546SECTOR11</v>
          </cell>
          <cell r="G814">
            <v>546</v>
          </cell>
          <cell r="H814">
            <v>260</v>
          </cell>
          <cell r="I814">
            <v>329620.697928829</v>
          </cell>
        </row>
        <row r="815">
          <cell r="E815" t="str">
            <v>UA548SERVICE260</v>
          </cell>
          <cell r="F815" t="str">
            <v>UA548SECTOR11</v>
          </cell>
          <cell r="G815">
            <v>548</v>
          </cell>
          <cell r="H815">
            <v>260</v>
          </cell>
          <cell r="I815">
            <v>359761.375293941</v>
          </cell>
        </row>
        <row r="816">
          <cell r="E816" t="str">
            <v>UA550SERVICE260</v>
          </cell>
          <cell r="F816" t="str">
            <v>UA550SECTOR11</v>
          </cell>
          <cell r="G816">
            <v>550</v>
          </cell>
          <cell r="H816">
            <v>260</v>
          </cell>
          <cell r="I816">
            <v>539123.208040509</v>
          </cell>
        </row>
        <row r="817">
          <cell r="E817" t="str">
            <v>UA552SERVICE260</v>
          </cell>
          <cell r="F817" t="str">
            <v>UA552SECTOR11</v>
          </cell>
          <cell r="G817">
            <v>552</v>
          </cell>
          <cell r="H817">
            <v>260</v>
          </cell>
          <cell r="I817">
            <v>1295912.83162006</v>
          </cell>
        </row>
        <row r="818">
          <cell r="E818" t="str">
            <v>UA512SERVICE261</v>
          </cell>
          <cell r="F818" t="str">
            <v>UA512SECTOR11</v>
          </cell>
          <cell r="G818">
            <v>512</v>
          </cell>
          <cell r="H818">
            <v>261</v>
          </cell>
          <cell r="I818">
            <v>2710913.51969194</v>
          </cell>
        </row>
        <row r="819">
          <cell r="E819" t="str">
            <v>UA514SERVICE261</v>
          </cell>
          <cell r="F819" t="str">
            <v>UA514SECTOR11</v>
          </cell>
          <cell r="G819">
            <v>514</v>
          </cell>
          <cell r="H819">
            <v>261</v>
          </cell>
          <cell r="I819">
            <v>5707646.08728371</v>
          </cell>
        </row>
        <row r="820">
          <cell r="E820" t="str">
            <v>UA516SERVICE261</v>
          </cell>
          <cell r="F820" t="str">
            <v>UA516SECTOR11</v>
          </cell>
          <cell r="G820">
            <v>516</v>
          </cell>
          <cell r="H820">
            <v>261</v>
          </cell>
          <cell r="I820">
            <v>4890471.73562565</v>
          </cell>
        </row>
        <row r="821">
          <cell r="E821" t="str">
            <v>UA518SERVICE261</v>
          </cell>
          <cell r="F821" t="str">
            <v>UA518SECTOR11</v>
          </cell>
          <cell r="G821">
            <v>518</v>
          </cell>
          <cell r="H821">
            <v>261</v>
          </cell>
          <cell r="I821">
            <v>3899815.81252319</v>
          </cell>
        </row>
        <row r="822">
          <cell r="E822" t="str">
            <v>UA520SERVICE261</v>
          </cell>
          <cell r="F822" t="str">
            <v>UA520SECTOR11</v>
          </cell>
          <cell r="G822">
            <v>520</v>
          </cell>
          <cell r="H822">
            <v>261</v>
          </cell>
          <cell r="I822">
            <v>5339405.69522292</v>
          </cell>
        </row>
        <row r="823">
          <cell r="E823" t="str">
            <v>UA522SERVICE261</v>
          </cell>
          <cell r="F823" t="str">
            <v>UA522SECTOR11</v>
          </cell>
          <cell r="G823">
            <v>522</v>
          </cell>
          <cell r="H823">
            <v>261</v>
          </cell>
          <cell r="I823">
            <v>4557586.77264012</v>
          </cell>
        </row>
        <row r="824">
          <cell r="E824" t="str">
            <v>UA524SERVICE261</v>
          </cell>
          <cell r="F824" t="str">
            <v>UA524SECTOR11</v>
          </cell>
          <cell r="G824">
            <v>524</v>
          </cell>
          <cell r="H824">
            <v>261</v>
          </cell>
          <cell r="I824">
            <v>5233723.35835814</v>
          </cell>
        </row>
        <row r="825">
          <cell r="E825" t="str">
            <v>UA526SERVICE261</v>
          </cell>
          <cell r="F825" t="str">
            <v>UA526SECTOR11</v>
          </cell>
          <cell r="G825">
            <v>526</v>
          </cell>
          <cell r="H825">
            <v>261</v>
          </cell>
          <cell r="I825">
            <v>3266809.65069065</v>
          </cell>
        </row>
        <row r="826">
          <cell r="E826" t="str">
            <v>UA528SERVICE261</v>
          </cell>
          <cell r="F826" t="str">
            <v>UA528SECTOR11</v>
          </cell>
          <cell r="G826">
            <v>528</v>
          </cell>
          <cell r="H826">
            <v>261</v>
          </cell>
          <cell r="I826">
            <v>5047411.44568371</v>
          </cell>
        </row>
        <row r="827">
          <cell r="E827" t="str">
            <v>UA530SERVICE261</v>
          </cell>
          <cell r="F827" t="str">
            <v>UA530SECTOR11</v>
          </cell>
          <cell r="G827">
            <v>530</v>
          </cell>
          <cell r="H827">
            <v>261</v>
          </cell>
          <cell r="I827">
            <v>6483961.72135887</v>
          </cell>
        </row>
        <row r="828">
          <cell r="E828" t="str">
            <v>UA532SERVICE261</v>
          </cell>
          <cell r="F828" t="str">
            <v>UA532SECTOR11</v>
          </cell>
          <cell r="G828">
            <v>532</v>
          </cell>
          <cell r="H828">
            <v>261</v>
          </cell>
          <cell r="I828">
            <v>8192540.82780132</v>
          </cell>
        </row>
        <row r="829">
          <cell r="E829" t="str">
            <v>UA534SERVICE261</v>
          </cell>
          <cell r="F829" t="str">
            <v>UA534SECTOR11</v>
          </cell>
          <cell r="G829">
            <v>534</v>
          </cell>
          <cell r="H829">
            <v>261</v>
          </cell>
          <cell r="I829">
            <v>4635624.68351303</v>
          </cell>
        </row>
        <row r="830">
          <cell r="E830" t="str">
            <v>UA536SERVICE261</v>
          </cell>
          <cell r="F830" t="str">
            <v>UA536SECTOR11</v>
          </cell>
          <cell r="G830">
            <v>536</v>
          </cell>
          <cell r="H830">
            <v>261</v>
          </cell>
          <cell r="I830">
            <v>4835982.78022731</v>
          </cell>
        </row>
        <row r="831">
          <cell r="E831" t="str">
            <v>UA538SERVICE261</v>
          </cell>
          <cell r="F831" t="str">
            <v>UA538SECTOR11</v>
          </cell>
          <cell r="G831">
            <v>538</v>
          </cell>
          <cell r="H831">
            <v>261</v>
          </cell>
          <cell r="I831">
            <v>4536469.50278521</v>
          </cell>
        </row>
        <row r="832">
          <cell r="E832" t="str">
            <v>UA540SERVICE261</v>
          </cell>
          <cell r="F832" t="str">
            <v>UA540SECTOR11</v>
          </cell>
          <cell r="G832">
            <v>540</v>
          </cell>
          <cell r="H832">
            <v>261</v>
          </cell>
          <cell r="I832">
            <v>7803183.16588563</v>
          </cell>
        </row>
        <row r="833">
          <cell r="E833" t="str">
            <v>UA542SERVICE261</v>
          </cell>
          <cell r="F833" t="str">
            <v>UA542SECTOR11</v>
          </cell>
          <cell r="G833">
            <v>542</v>
          </cell>
          <cell r="H833">
            <v>261</v>
          </cell>
          <cell r="I833">
            <v>1883436.50001376</v>
          </cell>
        </row>
        <row r="834">
          <cell r="E834" t="str">
            <v>UA544SERVICE261</v>
          </cell>
          <cell r="F834" t="str">
            <v>UA544SECTOR11</v>
          </cell>
          <cell r="G834">
            <v>544</v>
          </cell>
          <cell r="H834">
            <v>261</v>
          </cell>
          <cell r="I834">
            <v>5757207.67971591</v>
          </cell>
        </row>
        <row r="835">
          <cell r="E835" t="str">
            <v>UA545SERVICE261</v>
          </cell>
          <cell r="F835" t="str">
            <v>UA545SECTOR11</v>
          </cell>
          <cell r="G835">
            <v>545</v>
          </cell>
          <cell r="H835">
            <v>261</v>
          </cell>
          <cell r="I835">
            <v>2293367.50210629</v>
          </cell>
        </row>
        <row r="836">
          <cell r="E836" t="str">
            <v>UA546SERVICE261</v>
          </cell>
          <cell r="F836" t="str">
            <v>UA546SECTOR11</v>
          </cell>
          <cell r="G836">
            <v>546</v>
          </cell>
          <cell r="H836">
            <v>261</v>
          </cell>
          <cell r="I836">
            <v>3003707.66581657</v>
          </cell>
        </row>
        <row r="837">
          <cell r="E837" t="str">
            <v>UA548SERVICE261</v>
          </cell>
          <cell r="F837" t="str">
            <v>UA548SECTOR11</v>
          </cell>
          <cell r="G837">
            <v>548</v>
          </cell>
          <cell r="H837">
            <v>261</v>
          </cell>
          <cell r="I837">
            <v>3102414.90445655</v>
          </cell>
        </row>
        <row r="838">
          <cell r="E838" t="str">
            <v>UA550SERVICE261</v>
          </cell>
          <cell r="F838" t="str">
            <v>UA550SECTOR11</v>
          </cell>
          <cell r="G838">
            <v>550</v>
          </cell>
          <cell r="H838">
            <v>261</v>
          </cell>
          <cell r="I838">
            <v>4814929.50209924</v>
          </cell>
        </row>
        <row r="839">
          <cell r="E839" t="str">
            <v>UA552SERVICE261</v>
          </cell>
          <cell r="F839" t="str">
            <v>UA552SECTOR11</v>
          </cell>
          <cell r="G839">
            <v>552</v>
          </cell>
          <cell r="H839">
            <v>261</v>
          </cell>
          <cell r="I839">
            <v>12932919.96814</v>
          </cell>
        </row>
        <row r="840">
          <cell r="E840" t="str">
            <v>UA512SERVICE262</v>
          </cell>
          <cell r="F840" t="str">
            <v>UA512SECTOR11</v>
          </cell>
          <cell r="G840">
            <v>512</v>
          </cell>
          <cell r="H840">
            <v>262</v>
          </cell>
          <cell r="I840">
            <v>475191.71372584</v>
          </cell>
        </row>
        <row r="841">
          <cell r="E841" t="str">
            <v>UA514SERVICE262</v>
          </cell>
          <cell r="F841" t="str">
            <v>UA514SECTOR11</v>
          </cell>
          <cell r="G841">
            <v>514</v>
          </cell>
          <cell r="H841">
            <v>262</v>
          </cell>
          <cell r="I841">
            <v>924415.857088047</v>
          </cell>
        </row>
        <row r="842">
          <cell r="E842" t="str">
            <v>UA516SERVICE262</v>
          </cell>
          <cell r="F842" t="str">
            <v>UA516SECTOR11</v>
          </cell>
          <cell r="G842">
            <v>516</v>
          </cell>
          <cell r="H842">
            <v>262</v>
          </cell>
          <cell r="I842">
            <v>701648.753126795</v>
          </cell>
        </row>
        <row r="843">
          <cell r="E843" t="str">
            <v>UA518SERVICE262</v>
          </cell>
          <cell r="F843" t="str">
            <v>UA518SECTOR11</v>
          </cell>
          <cell r="G843">
            <v>518</v>
          </cell>
          <cell r="H843">
            <v>262</v>
          </cell>
          <cell r="I843">
            <v>636077.179532755</v>
          </cell>
        </row>
        <row r="844">
          <cell r="E844" t="str">
            <v>UA520SERVICE262</v>
          </cell>
          <cell r="F844" t="str">
            <v>UA520SECTOR11</v>
          </cell>
          <cell r="G844">
            <v>520</v>
          </cell>
          <cell r="H844">
            <v>262</v>
          </cell>
          <cell r="I844">
            <v>818388.061825126</v>
          </cell>
        </row>
        <row r="845">
          <cell r="E845" t="str">
            <v>UA522SERVICE262</v>
          </cell>
          <cell r="F845" t="str">
            <v>UA522SECTOR11</v>
          </cell>
          <cell r="G845">
            <v>522</v>
          </cell>
          <cell r="H845">
            <v>262</v>
          </cell>
          <cell r="I845">
            <v>763401.504610955</v>
          </cell>
        </row>
        <row r="846">
          <cell r="E846" t="str">
            <v>UA524SERVICE262</v>
          </cell>
          <cell r="F846" t="str">
            <v>UA524SECTOR11</v>
          </cell>
          <cell r="G846">
            <v>524</v>
          </cell>
          <cell r="H846">
            <v>262</v>
          </cell>
          <cell r="I846">
            <v>1029354.01576878</v>
          </cell>
        </row>
        <row r="847">
          <cell r="E847" t="str">
            <v>UA526SERVICE262</v>
          </cell>
          <cell r="F847" t="str">
            <v>UA526SECTOR11</v>
          </cell>
          <cell r="G847">
            <v>526</v>
          </cell>
          <cell r="H847">
            <v>262</v>
          </cell>
          <cell r="I847">
            <v>530205.452589021</v>
          </cell>
        </row>
        <row r="848">
          <cell r="E848" t="str">
            <v>UA528SERVICE262</v>
          </cell>
          <cell r="F848" t="str">
            <v>UA528SECTOR11</v>
          </cell>
          <cell r="G848">
            <v>528</v>
          </cell>
          <cell r="H848">
            <v>262</v>
          </cell>
          <cell r="I848">
            <v>788633.431796899</v>
          </cell>
        </row>
        <row r="849">
          <cell r="E849" t="str">
            <v>UA530SERVICE262</v>
          </cell>
          <cell r="F849" t="str">
            <v>UA530SECTOR11</v>
          </cell>
          <cell r="G849">
            <v>530</v>
          </cell>
          <cell r="H849">
            <v>262</v>
          </cell>
          <cell r="I849">
            <v>1179565.35515632</v>
          </cell>
        </row>
        <row r="850">
          <cell r="E850" t="str">
            <v>UA532SERVICE262</v>
          </cell>
          <cell r="F850" t="str">
            <v>UA532SECTOR11</v>
          </cell>
          <cell r="G850">
            <v>532</v>
          </cell>
          <cell r="H850">
            <v>262</v>
          </cell>
          <cell r="I850">
            <v>1358537.66005933</v>
          </cell>
        </row>
        <row r="851">
          <cell r="E851" t="str">
            <v>UA534SERVICE262</v>
          </cell>
          <cell r="F851" t="str">
            <v>UA534SECTOR11</v>
          </cell>
          <cell r="G851">
            <v>534</v>
          </cell>
          <cell r="H851">
            <v>262</v>
          </cell>
          <cell r="I851">
            <v>867689.951453012</v>
          </cell>
        </row>
        <row r="852">
          <cell r="E852" t="str">
            <v>UA536SERVICE262</v>
          </cell>
          <cell r="F852" t="str">
            <v>UA536SECTOR11</v>
          </cell>
          <cell r="G852">
            <v>536</v>
          </cell>
          <cell r="H852">
            <v>262</v>
          </cell>
          <cell r="I852">
            <v>787786.280979793</v>
          </cell>
        </row>
        <row r="853">
          <cell r="E853" t="str">
            <v>UA538SERVICE262</v>
          </cell>
          <cell r="F853" t="str">
            <v>UA538SECTOR11</v>
          </cell>
          <cell r="G853">
            <v>538</v>
          </cell>
          <cell r="H853">
            <v>262</v>
          </cell>
          <cell r="I853">
            <v>674684.762433186</v>
          </cell>
        </row>
        <row r="854">
          <cell r="E854" t="str">
            <v>UA540SERVICE262</v>
          </cell>
          <cell r="F854" t="str">
            <v>UA540SECTOR11</v>
          </cell>
          <cell r="G854">
            <v>540</v>
          </cell>
          <cell r="H854">
            <v>262</v>
          </cell>
          <cell r="I854">
            <v>1404141.34839959</v>
          </cell>
        </row>
        <row r="855">
          <cell r="E855" t="str">
            <v>UA542SERVICE262</v>
          </cell>
          <cell r="F855" t="str">
            <v>UA542SECTOR11</v>
          </cell>
          <cell r="G855">
            <v>542</v>
          </cell>
          <cell r="H855">
            <v>262</v>
          </cell>
          <cell r="I855">
            <v>356173.171322991</v>
          </cell>
        </row>
        <row r="856">
          <cell r="E856" t="str">
            <v>UA544SERVICE262</v>
          </cell>
          <cell r="F856" t="str">
            <v>UA544SECTOR11</v>
          </cell>
          <cell r="G856">
            <v>544</v>
          </cell>
          <cell r="H856">
            <v>262</v>
          </cell>
          <cell r="I856">
            <v>1031792.16704205</v>
          </cell>
        </row>
        <row r="857">
          <cell r="E857" t="str">
            <v>UA545SERVICE262</v>
          </cell>
          <cell r="F857" t="str">
            <v>UA545SECTOR11</v>
          </cell>
          <cell r="G857">
            <v>545</v>
          </cell>
          <cell r="H857">
            <v>262</v>
          </cell>
          <cell r="I857">
            <v>448465.254920732</v>
          </cell>
        </row>
        <row r="858">
          <cell r="E858" t="str">
            <v>UA546SERVICE262</v>
          </cell>
          <cell r="F858" t="str">
            <v>UA546SECTOR11</v>
          </cell>
          <cell r="G858">
            <v>546</v>
          </cell>
          <cell r="H858">
            <v>262</v>
          </cell>
          <cell r="I858">
            <v>519158.491368593</v>
          </cell>
        </row>
        <row r="859">
          <cell r="E859" t="str">
            <v>UA548SERVICE262</v>
          </cell>
          <cell r="F859" t="str">
            <v>UA548SECTOR11</v>
          </cell>
          <cell r="G859">
            <v>548</v>
          </cell>
          <cell r="H859">
            <v>262</v>
          </cell>
          <cell r="I859">
            <v>482081.325153199</v>
          </cell>
        </row>
        <row r="860">
          <cell r="E860" t="str">
            <v>UA550SERVICE262</v>
          </cell>
          <cell r="F860" t="str">
            <v>UA550SECTOR11</v>
          </cell>
          <cell r="G860">
            <v>550</v>
          </cell>
          <cell r="H860">
            <v>262</v>
          </cell>
          <cell r="I860">
            <v>825418.320876037</v>
          </cell>
        </row>
        <row r="861">
          <cell r="E861" t="str">
            <v>UA552SERVICE262</v>
          </cell>
          <cell r="F861" t="str">
            <v>UA552SECTOR11</v>
          </cell>
          <cell r="G861">
            <v>552</v>
          </cell>
          <cell r="H861">
            <v>262</v>
          </cell>
          <cell r="I861">
            <v>1923236.91889782</v>
          </cell>
        </row>
        <row r="862">
          <cell r="E862" t="str">
            <v>UA512SERVICE263</v>
          </cell>
          <cell r="F862" t="str">
            <v>UA512SECTOR2</v>
          </cell>
          <cell r="G862">
            <v>512</v>
          </cell>
          <cell r="H862">
            <v>263</v>
          </cell>
          <cell r="I862">
            <v>1764520.17400619</v>
          </cell>
        </row>
        <row r="863">
          <cell r="E863" t="str">
            <v>UA514SERVICE263</v>
          </cell>
          <cell r="F863" t="str">
            <v>UA514SECTOR2</v>
          </cell>
          <cell r="G863">
            <v>514</v>
          </cell>
          <cell r="H863">
            <v>263</v>
          </cell>
          <cell r="I863">
            <v>3469802.44254221</v>
          </cell>
        </row>
        <row r="864">
          <cell r="E864" t="str">
            <v>UA516SERVICE263</v>
          </cell>
          <cell r="F864" t="str">
            <v>UA516SECTOR2</v>
          </cell>
          <cell r="G864">
            <v>516</v>
          </cell>
          <cell r="H864">
            <v>263</v>
          </cell>
          <cell r="I864">
            <v>2342515.61938665</v>
          </cell>
        </row>
        <row r="865">
          <cell r="E865" t="str">
            <v>UA518SERVICE263</v>
          </cell>
          <cell r="F865" t="str">
            <v>UA518SECTOR2</v>
          </cell>
          <cell r="G865">
            <v>518</v>
          </cell>
          <cell r="H865">
            <v>263</v>
          </cell>
          <cell r="I865">
            <v>2075430.48953476</v>
          </cell>
        </row>
        <row r="866">
          <cell r="E866" t="str">
            <v>UA520SERVICE263</v>
          </cell>
          <cell r="F866" t="str">
            <v>UA520SECTOR2</v>
          </cell>
          <cell r="G866">
            <v>520</v>
          </cell>
          <cell r="H866">
            <v>263</v>
          </cell>
          <cell r="I866">
            <v>2058535.08949677</v>
          </cell>
        </row>
        <row r="867">
          <cell r="E867" t="str">
            <v>UA522SERVICE263</v>
          </cell>
          <cell r="F867" t="str">
            <v>UA522SECTOR2</v>
          </cell>
          <cell r="G867">
            <v>522</v>
          </cell>
          <cell r="H867">
            <v>263</v>
          </cell>
          <cell r="I867">
            <v>1858259.0557254</v>
          </cell>
        </row>
        <row r="868">
          <cell r="E868" t="str">
            <v>UA524SERVICE263</v>
          </cell>
          <cell r="F868" t="str">
            <v>UA524SECTOR2</v>
          </cell>
          <cell r="G868">
            <v>524</v>
          </cell>
          <cell r="H868">
            <v>263</v>
          </cell>
          <cell r="I868">
            <v>5463413.37032381</v>
          </cell>
        </row>
        <row r="869">
          <cell r="E869" t="str">
            <v>UA526SERVICE263</v>
          </cell>
          <cell r="F869" t="str">
            <v>UA526SECTOR2</v>
          </cell>
          <cell r="G869">
            <v>526</v>
          </cell>
          <cell r="H869">
            <v>263</v>
          </cell>
          <cell r="I869">
            <v>3327617.52213379</v>
          </cell>
        </row>
        <row r="870">
          <cell r="E870" t="str">
            <v>UA528SERVICE263</v>
          </cell>
          <cell r="F870" t="str">
            <v>UA528SECTOR2</v>
          </cell>
          <cell r="G870">
            <v>528</v>
          </cell>
          <cell r="H870">
            <v>263</v>
          </cell>
          <cell r="I870">
            <v>2809291.50457826</v>
          </cell>
        </row>
        <row r="871">
          <cell r="E871" t="str">
            <v>UA530SERVICE263</v>
          </cell>
          <cell r="F871" t="str">
            <v>UA530SECTOR2</v>
          </cell>
          <cell r="G871">
            <v>530</v>
          </cell>
          <cell r="H871">
            <v>263</v>
          </cell>
          <cell r="I871">
            <v>3427273.87357062</v>
          </cell>
        </row>
        <row r="872">
          <cell r="E872" t="str">
            <v>UA532SERVICE263</v>
          </cell>
          <cell r="F872" t="str">
            <v>UA532SECTOR2</v>
          </cell>
          <cell r="G872">
            <v>532</v>
          </cell>
          <cell r="H872">
            <v>263</v>
          </cell>
          <cell r="I872">
            <v>2456896.927032</v>
          </cell>
        </row>
        <row r="873">
          <cell r="E873" t="str">
            <v>UA534SERVICE263</v>
          </cell>
          <cell r="F873" t="str">
            <v>UA534SECTOR2</v>
          </cell>
          <cell r="G873">
            <v>534</v>
          </cell>
          <cell r="H873">
            <v>263</v>
          </cell>
          <cell r="I873">
            <v>1724381.16516187</v>
          </cell>
        </row>
        <row r="874">
          <cell r="E874" t="str">
            <v>UA536SERVICE263</v>
          </cell>
          <cell r="F874" t="str">
            <v>UA536SECTOR2</v>
          </cell>
          <cell r="G874">
            <v>536</v>
          </cell>
          <cell r="H874">
            <v>263</v>
          </cell>
          <cell r="I874">
            <v>1846442.08801392</v>
          </cell>
        </row>
        <row r="875">
          <cell r="E875" t="str">
            <v>UA538SERVICE263</v>
          </cell>
          <cell r="F875" t="str">
            <v>UA538SECTOR2</v>
          </cell>
          <cell r="G875">
            <v>538</v>
          </cell>
          <cell r="H875">
            <v>263</v>
          </cell>
          <cell r="I875">
            <v>1950021.45180493</v>
          </cell>
        </row>
        <row r="876">
          <cell r="E876" t="str">
            <v>UA540SERVICE263</v>
          </cell>
          <cell r="F876" t="str">
            <v>UA540SECTOR2</v>
          </cell>
          <cell r="G876">
            <v>540</v>
          </cell>
          <cell r="H876">
            <v>263</v>
          </cell>
          <cell r="I876">
            <v>2981591.6193784</v>
          </cell>
        </row>
        <row r="877">
          <cell r="E877" t="str">
            <v>UA542SERVICE263</v>
          </cell>
          <cell r="F877" t="str">
            <v>UA542SECTOR2</v>
          </cell>
          <cell r="G877">
            <v>542</v>
          </cell>
          <cell r="H877">
            <v>263</v>
          </cell>
          <cell r="I877">
            <v>837003.821782182</v>
          </cell>
        </row>
        <row r="878">
          <cell r="E878" t="str">
            <v>UA544SERVICE263</v>
          </cell>
          <cell r="F878" t="str">
            <v>UA544SECTOR2</v>
          </cell>
          <cell r="G878">
            <v>544</v>
          </cell>
          <cell r="H878">
            <v>263</v>
          </cell>
          <cell r="I878">
            <v>2144453.27867633</v>
          </cell>
        </row>
        <row r="879">
          <cell r="E879" t="str">
            <v>UA545SERVICE263</v>
          </cell>
          <cell r="F879" t="str">
            <v>UA545SECTOR2</v>
          </cell>
          <cell r="G879">
            <v>545</v>
          </cell>
          <cell r="H879">
            <v>263</v>
          </cell>
          <cell r="I879">
            <v>911125.721221574</v>
          </cell>
        </row>
        <row r="880">
          <cell r="E880" t="str">
            <v>UA546SERVICE263</v>
          </cell>
          <cell r="F880" t="str">
            <v>UA546SECTOR2</v>
          </cell>
          <cell r="G880">
            <v>546</v>
          </cell>
          <cell r="H880">
            <v>263</v>
          </cell>
          <cell r="I880">
            <v>1222181.97594264</v>
          </cell>
        </row>
        <row r="881">
          <cell r="E881" t="str">
            <v>UA548SERVICE263</v>
          </cell>
          <cell r="F881" t="str">
            <v>UA548SECTOR2</v>
          </cell>
          <cell r="G881">
            <v>548</v>
          </cell>
          <cell r="H881">
            <v>263</v>
          </cell>
          <cell r="I881">
            <v>2170857.53911756</v>
          </cell>
        </row>
        <row r="882">
          <cell r="E882" t="str">
            <v>UA550SERVICE263</v>
          </cell>
          <cell r="F882" t="str">
            <v>UA550SECTOR2</v>
          </cell>
          <cell r="G882">
            <v>550</v>
          </cell>
          <cell r="H882">
            <v>263</v>
          </cell>
          <cell r="I882">
            <v>1972495.74826651</v>
          </cell>
        </row>
        <row r="883">
          <cell r="E883" t="str">
            <v>UA552SERVICE263</v>
          </cell>
          <cell r="F883" t="str">
            <v>UA552SECTOR2</v>
          </cell>
          <cell r="G883">
            <v>552</v>
          </cell>
          <cell r="H883">
            <v>263</v>
          </cell>
          <cell r="I883">
            <v>3449494.79648561</v>
          </cell>
        </row>
        <row r="884">
          <cell r="E884" t="str">
            <v>UA512SERVICE23984</v>
          </cell>
          <cell r="F884" t="str">
            <v>UA512SECTOR2</v>
          </cell>
          <cell r="G884">
            <v>512</v>
          </cell>
          <cell r="H884">
            <v>23984</v>
          </cell>
          <cell r="I884">
            <v>87150.091733782</v>
          </cell>
        </row>
        <row r="885">
          <cell r="E885" t="str">
            <v>UA514SERVICE23984</v>
          </cell>
          <cell r="F885" t="str">
            <v>UA514SECTOR2</v>
          </cell>
          <cell r="G885">
            <v>514</v>
          </cell>
          <cell r="H885">
            <v>23984</v>
          </cell>
          <cell r="I885">
            <v>162707.382580963</v>
          </cell>
        </row>
        <row r="886">
          <cell r="E886" t="str">
            <v>UA516SERVICE23984</v>
          </cell>
          <cell r="F886" t="str">
            <v>UA516SECTOR2</v>
          </cell>
          <cell r="G886">
            <v>516</v>
          </cell>
          <cell r="H886">
            <v>23984</v>
          </cell>
          <cell r="I886">
            <v>130077.530670603</v>
          </cell>
        </row>
        <row r="887">
          <cell r="E887" t="str">
            <v>UA518SERVICE23984</v>
          </cell>
          <cell r="F887" t="str">
            <v>UA518SECTOR2</v>
          </cell>
          <cell r="G887">
            <v>518</v>
          </cell>
          <cell r="H887">
            <v>23984</v>
          </cell>
          <cell r="I887">
            <v>114676.039540175</v>
          </cell>
        </row>
        <row r="888">
          <cell r="E888" t="str">
            <v>UA520SERVICE23984</v>
          </cell>
          <cell r="F888" t="str">
            <v>UA520SECTOR2</v>
          </cell>
          <cell r="G888">
            <v>520</v>
          </cell>
          <cell r="H888">
            <v>23984</v>
          </cell>
          <cell r="I888">
            <v>114396.007520856</v>
          </cell>
        </row>
        <row r="889">
          <cell r="E889" t="str">
            <v>UA522SERVICE23984</v>
          </cell>
          <cell r="F889" t="str">
            <v>UA522SECTOR2</v>
          </cell>
          <cell r="G889">
            <v>522</v>
          </cell>
          <cell r="H889">
            <v>23984</v>
          </cell>
          <cell r="I889">
            <v>118448.51019224</v>
          </cell>
        </row>
        <row r="890">
          <cell r="E890" t="str">
            <v>UA524SERVICE23984</v>
          </cell>
          <cell r="F890" t="str">
            <v>UA524SECTOR2</v>
          </cell>
          <cell r="G890">
            <v>524</v>
          </cell>
          <cell r="H890">
            <v>23984</v>
          </cell>
          <cell r="I890">
            <v>251682.444289811</v>
          </cell>
        </row>
        <row r="891">
          <cell r="E891" t="str">
            <v>UA526SERVICE23984</v>
          </cell>
          <cell r="F891" t="str">
            <v>UA526SECTOR2</v>
          </cell>
          <cell r="G891">
            <v>526</v>
          </cell>
          <cell r="H891">
            <v>23984</v>
          </cell>
          <cell r="I891">
            <v>148210.543752333</v>
          </cell>
        </row>
        <row r="892">
          <cell r="E892" t="str">
            <v>UA528SERVICE23984</v>
          </cell>
          <cell r="F892" t="str">
            <v>UA528SECTOR2</v>
          </cell>
          <cell r="G892">
            <v>528</v>
          </cell>
          <cell r="H892">
            <v>23984</v>
          </cell>
          <cell r="I892">
            <v>141564.035242607</v>
          </cell>
        </row>
        <row r="893">
          <cell r="E893" t="str">
            <v>UA530SERVICE23984</v>
          </cell>
          <cell r="F893" t="str">
            <v>UA530SECTOR2</v>
          </cell>
          <cell r="G893">
            <v>530</v>
          </cell>
          <cell r="H893">
            <v>23984</v>
          </cell>
          <cell r="I893">
            <v>179845.422799987</v>
          </cell>
        </row>
        <row r="894">
          <cell r="E894" t="str">
            <v>UA532SERVICE23984</v>
          </cell>
          <cell r="F894" t="str">
            <v>UA532SECTOR2</v>
          </cell>
          <cell r="G894">
            <v>532</v>
          </cell>
          <cell r="H894">
            <v>23984</v>
          </cell>
          <cell r="I894">
            <v>157886.817526385</v>
          </cell>
        </row>
        <row r="895">
          <cell r="E895" t="str">
            <v>UA534SERVICE23984</v>
          </cell>
          <cell r="F895" t="str">
            <v>UA534SECTOR2</v>
          </cell>
          <cell r="G895">
            <v>534</v>
          </cell>
          <cell r="H895">
            <v>23984</v>
          </cell>
          <cell r="I895">
            <v>110130.211578999</v>
          </cell>
        </row>
        <row r="896">
          <cell r="E896" t="str">
            <v>UA536SERVICE23984</v>
          </cell>
          <cell r="F896" t="str">
            <v>UA536SECTOR2</v>
          </cell>
          <cell r="G896">
            <v>536</v>
          </cell>
          <cell r="H896">
            <v>23984</v>
          </cell>
          <cell r="I896">
            <v>106097.079030612</v>
          </cell>
        </row>
        <row r="897">
          <cell r="E897" t="str">
            <v>UA538SERVICE23984</v>
          </cell>
          <cell r="F897" t="str">
            <v>UA538SECTOR2</v>
          </cell>
          <cell r="G897">
            <v>538</v>
          </cell>
          <cell r="H897">
            <v>23984</v>
          </cell>
          <cell r="I897">
            <v>103587.160735278</v>
          </cell>
        </row>
        <row r="898">
          <cell r="E898" t="str">
            <v>UA540SERVICE23984</v>
          </cell>
          <cell r="F898" t="str">
            <v>UA540SECTOR2</v>
          </cell>
          <cell r="G898">
            <v>540</v>
          </cell>
          <cell r="H898">
            <v>23984</v>
          </cell>
          <cell r="I898">
            <v>167386.778378245</v>
          </cell>
        </row>
        <row r="899">
          <cell r="E899" t="str">
            <v>UA542SERVICE23984</v>
          </cell>
          <cell r="F899" t="str">
            <v>UA542SECTOR2</v>
          </cell>
          <cell r="G899">
            <v>542</v>
          </cell>
          <cell r="H899">
            <v>23984</v>
          </cell>
          <cell r="I899">
            <v>55226.6187256397</v>
          </cell>
        </row>
        <row r="900">
          <cell r="E900" t="str">
            <v>UA544SERVICE23984</v>
          </cell>
          <cell r="F900" t="str">
            <v>UA544SECTOR2</v>
          </cell>
          <cell r="G900">
            <v>544</v>
          </cell>
          <cell r="H900">
            <v>23984</v>
          </cell>
          <cell r="I900">
            <v>129172.668006939</v>
          </cell>
        </row>
        <row r="901">
          <cell r="E901" t="str">
            <v>UA545SERVICE23984</v>
          </cell>
          <cell r="F901" t="str">
            <v>UA545SECTOR2</v>
          </cell>
          <cell r="G901">
            <v>545</v>
          </cell>
          <cell r="H901">
            <v>23984</v>
          </cell>
          <cell r="I901">
            <v>54690.3643279726</v>
          </cell>
        </row>
        <row r="902">
          <cell r="E902" t="str">
            <v>UA546SERVICE23984</v>
          </cell>
          <cell r="F902" t="str">
            <v>UA546SECTOR2</v>
          </cell>
          <cell r="G902">
            <v>546</v>
          </cell>
          <cell r="H902">
            <v>23984</v>
          </cell>
          <cell r="I902">
            <v>70768.4155931495</v>
          </cell>
        </row>
        <row r="903">
          <cell r="E903" t="str">
            <v>UA548SERVICE23984</v>
          </cell>
          <cell r="F903" t="str">
            <v>UA548SECTOR2</v>
          </cell>
          <cell r="G903">
            <v>548</v>
          </cell>
          <cell r="H903">
            <v>23984</v>
          </cell>
          <cell r="I903">
            <v>109181.89917633</v>
          </cell>
        </row>
        <row r="904">
          <cell r="E904" t="str">
            <v>UA550SERVICE23984</v>
          </cell>
          <cell r="F904" t="str">
            <v>UA550SECTOR2</v>
          </cell>
          <cell r="G904">
            <v>550</v>
          </cell>
          <cell r="H904">
            <v>23984</v>
          </cell>
          <cell r="I904">
            <v>110765.466358676</v>
          </cell>
        </row>
        <row r="905">
          <cell r="E905" t="str">
            <v>UA552SERVICE23984</v>
          </cell>
          <cell r="F905" t="str">
            <v>UA552SECTOR2</v>
          </cell>
          <cell r="G905">
            <v>552</v>
          </cell>
          <cell r="H905">
            <v>23984</v>
          </cell>
          <cell r="I905">
            <v>219348.512238409</v>
          </cell>
        </row>
        <row r="906">
          <cell r="E906" t="str">
            <v>UA512SERVICE23988</v>
          </cell>
          <cell r="F906" t="str">
            <v>UA512SECTOR1</v>
          </cell>
          <cell r="G906">
            <v>512</v>
          </cell>
          <cell r="H906">
            <v>23988</v>
          </cell>
          <cell r="I906">
            <v>45348.9421037754</v>
          </cell>
        </row>
        <row r="907">
          <cell r="E907" t="str">
            <v>UA514SERVICE23988</v>
          </cell>
          <cell r="F907" t="str">
            <v>UA514SECTOR1</v>
          </cell>
          <cell r="G907">
            <v>514</v>
          </cell>
          <cell r="H907">
            <v>23988</v>
          </cell>
          <cell r="I907">
            <v>80325.0324350782</v>
          </cell>
        </row>
        <row r="908">
          <cell r="E908" t="str">
            <v>UA516SERVICE23988</v>
          </cell>
          <cell r="F908" t="str">
            <v>UA516SECTOR1</v>
          </cell>
          <cell r="G908">
            <v>516</v>
          </cell>
          <cell r="H908">
            <v>23988</v>
          </cell>
          <cell r="I908">
            <v>69830.5957853338</v>
          </cell>
        </row>
        <row r="909">
          <cell r="E909" t="str">
            <v>UA518SERVICE23988</v>
          </cell>
          <cell r="F909" t="str">
            <v>UA518SECTOR1</v>
          </cell>
          <cell r="G909">
            <v>518</v>
          </cell>
          <cell r="H909">
            <v>23988</v>
          </cell>
          <cell r="I909">
            <v>67791.3353507429</v>
          </cell>
        </row>
        <row r="910">
          <cell r="E910" t="str">
            <v>UA520SERVICE23988</v>
          </cell>
          <cell r="F910" t="str">
            <v>UA520SECTOR1</v>
          </cell>
          <cell r="G910">
            <v>520</v>
          </cell>
          <cell r="H910">
            <v>23988</v>
          </cell>
          <cell r="I910">
            <v>100655.879480132</v>
          </cell>
        </row>
        <row r="911">
          <cell r="E911" t="str">
            <v>UA522SERVICE23988</v>
          </cell>
          <cell r="F911" t="str">
            <v>UA522SECTOR1</v>
          </cell>
          <cell r="G911">
            <v>522</v>
          </cell>
          <cell r="H911">
            <v>23988</v>
          </cell>
          <cell r="I911">
            <v>82868.0992627292</v>
          </cell>
        </row>
        <row r="912">
          <cell r="E912" t="str">
            <v>UA524SERVICE23988</v>
          </cell>
          <cell r="F912" t="str">
            <v>UA524SECTOR1</v>
          </cell>
          <cell r="G912">
            <v>524</v>
          </cell>
          <cell r="H912">
            <v>23988</v>
          </cell>
          <cell r="I912">
            <v>86422.973491792</v>
          </cell>
        </row>
        <row r="913">
          <cell r="E913" t="str">
            <v>UA526SERVICE23988</v>
          </cell>
          <cell r="F913" t="str">
            <v>UA526SECTOR1</v>
          </cell>
          <cell r="G913">
            <v>526</v>
          </cell>
          <cell r="H913">
            <v>23988</v>
          </cell>
          <cell r="I913">
            <v>45281.7934883969</v>
          </cell>
        </row>
        <row r="914">
          <cell r="E914" t="str">
            <v>UA528SERVICE23988</v>
          </cell>
          <cell r="F914" t="str">
            <v>UA528SECTOR1</v>
          </cell>
          <cell r="G914">
            <v>528</v>
          </cell>
          <cell r="H914">
            <v>23988</v>
          </cell>
          <cell r="I914">
            <v>81808.1783121095</v>
          </cell>
        </row>
        <row r="915">
          <cell r="E915" t="str">
            <v>UA530SERVICE23988</v>
          </cell>
          <cell r="F915" t="str">
            <v>UA530SECTOR1</v>
          </cell>
          <cell r="G915">
            <v>530</v>
          </cell>
          <cell r="H915">
            <v>23988</v>
          </cell>
          <cell r="I915">
            <v>123621.600244455</v>
          </cell>
        </row>
        <row r="916">
          <cell r="E916" t="str">
            <v>UA532SERVICE23988</v>
          </cell>
          <cell r="F916" t="str">
            <v>UA532SECTOR1</v>
          </cell>
          <cell r="G916">
            <v>532</v>
          </cell>
          <cell r="H916">
            <v>23988</v>
          </cell>
          <cell r="I916">
            <v>146530.856807869</v>
          </cell>
        </row>
        <row r="917">
          <cell r="E917" t="str">
            <v>UA534SERVICE23988</v>
          </cell>
          <cell r="F917" t="str">
            <v>UA534SECTOR1</v>
          </cell>
          <cell r="G917">
            <v>534</v>
          </cell>
          <cell r="H917">
            <v>23988</v>
          </cell>
          <cell r="I917">
            <v>93887.4678501777</v>
          </cell>
        </row>
        <row r="918">
          <cell r="E918" t="str">
            <v>UA536SERVICE23988</v>
          </cell>
          <cell r="F918" t="str">
            <v>UA536SECTOR1</v>
          </cell>
          <cell r="G918">
            <v>536</v>
          </cell>
          <cell r="H918">
            <v>23988</v>
          </cell>
          <cell r="I918">
            <v>92121.3717871704</v>
          </cell>
        </row>
        <row r="919">
          <cell r="E919" t="str">
            <v>UA538SERVICE23988</v>
          </cell>
          <cell r="F919" t="str">
            <v>UA538SECTOR1</v>
          </cell>
          <cell r="G919">
            <v>538</v>
          </cell>
          <cell r="H919">
            <v>23988</v>
          </cell>
          <cell r="I919">
            <v>86482.5285813383</v>
          </cell>
        </row>
        <row r="920">
          <cell r="E920" t="str">
            <v>UA540SERVICE23988</v>
          </cell>
          <cell r="F920" t="str">
            <v>UA540SECTOR1</v>
          </cell>
          <cell r="G920">
            <v>540</v>
          </cell>
          <cell r="H920">
            <v>23988</v>
          </cell>
          <cell r="I920">
            <v>166204.150969242</v>
          </cell>
        </row>
        <row r="921">
          <cell r="E921" t="str">
            <v>UA542SERVICE23988</v>
          </cell>
          <cell r="F921" t="str">
            <v>UA542SECTOR1</v>
          </cell>
          <cell r="G921">
            <v>542</v>
          </cell>
          <cell r="H921">
            <v>23988</v>
          </cell>
          <cell r="I921">
            <v>39475.2861208679</v>
          </cell>
        </row>
        <row r="922">
          <cell r="E922" t="str">
            <v>UA544SERVICE23988</v>
          </cell>
          <cell r="F922" t="str">
            <v>UA544SECTOR1</v>
          </cell>
          <cell r="G922">
            <v>544</v>
          </cell>
          <cell r="H922">
            <v>23988</v>
          </cell>
          <cell r="I922">
            <v>127265.518763861</v>
          </cell>
        </row>
        <row r="923">
          <cell r="E923" t="str">
            <v>UA545SERVICE23988</v>
          </cell>
          <cell r="F923" t="str">
            <v>UA545SECTOR1</v>
          </cell>
          <cell r="G923">
            <v>545</v>
          </cell>
          <cell r="H923">
            <v>23988</v>
          </cell>
          <cell r="I923">
            <v>46092.1027216915</v>
          </cell>
        </row>
        <row r="924">
          <cell r="E924" t="str">
            <v>UA546SERVICE23988</v>
          </cell>
          <cell r="F924" t="str">
            <v>UA546SECTOR1</v>
          </cell>
          <cell r="G924">
            <v>546</v>
          </cell>
          <cell r="H924">
            <v>23988</v>
          </cell>
          <cell r="I924">
            <v>65711.5745115566</v>
          </cell>
        </row>
        <row r="925">
          <cell r="E925" t="str">
            <v>UA548SERVICE23988</v>
          </cell>
          <cell r="F925" t="str">
            <v>UA548SECTOR1</v>
          </cell>
          <cell r="G925">
            <v>548</v>
          </cell>
          <cell r="H925">
            <v>23988</v>
          </cell>
          <cell r="I925">
            <v>52619.8759770185</v>
          </cell>
        </row>
        <row r="926">
          <cell r="E926" t="str">
            <v>UA550SERVICE23988</v>
          </cell>
          <cell r="F926" t="str">
            <v>UA550SECTOR1</v>
          </cell>
          <cell r="G926">
            <v>550</v>
          </cell>
          <cell r="H926">
            <v>23988</v>
          </cell>
          <cell r="I926">
            <v>97573.3202439823</v>
          </cell>
        </row>
        <row r="927">
          <cell r="E927" t="str">
            <v>UA552SERVICE23988</v>
          </cell>
          <cell r="F927" t="str">
            <v>UA552SECTOR1</v>
          </cell>
          <cell r="G927">
            <v>552</v>
          </cell>
          <cell r="H927">
            <v>23988</v>
          </cell>
          <cell r="I927">
            <v>202081.515710679</v>
          </cell>
        </row>
        <row r="928">
          <cell r="E928" t="str">
            <v>UA512SERVICE23989</v>
          </cell>
          <cell r="F928" t="str">
            <v>UA512SECTOR1</v>
          </cell>
          <cell r="G928">
            <v>512</v>
          </cell>
          <cell r="H928">
            <v>23989</v>
          </cell>
          <cell r="I928">
            <v>217674.922098121</v>
          </cell>
        </row>
        <row r="929">
          <cell r="E929" t="str">
            <v>UA514SERVICE23989</v>
          </cell>
          <cell r="F929" t="str">
            <v>UA514SECTOR1</v>
          </cell>
          <cell r="G929">
            <v>514</v>
          </cell>
          <cell r="H929">
            <v>23989</v>
          </cell>
          <cell r="I929">
            <v>385560.155688375</v>
          </cell>
        </row>
        <row r="930">
          <cell r="E930" t="str">
            <v>UA516SERVICE23989</v>
          </cell>
          <cell r="F930" t="str">
            <v>UA516SECTOR1</v>
          </cell>
          <cell r="G930">
            <v>516</v>
          </cell>
          <cell r="H930">
            <v>23989</v>
          </cell>
          <cell r="I930">
            <v>335186.859769602</v>
          </cell>
        </row>
        <row r="931">
          <cell r="E931" t="str">
            <v>UA518SERVICE23989</v>
          </cell>
          <cell r="F931" t="str">
            <v>UA518SECTOR1</v>
          </cell>
          <cell r="G931">
            <v>518</v>
          </cell>
          <cell r="H931">
            <v>23989</v>
          </cell>
          <cell r="I931">
            <v>325398.409683565</v>
          </cell>
        </row>
        <row r="932">
          <cell r="E932" t="str">
            <v>UA520SERVICE23989</v>
          </cell>
          <cell r="F932" t="str">
            <v>UA520SECTOR1</v>
          </cell>
          <cell r="G932">
            <v>520</v>
          </cell>
          <cell r="H932">
            <v>23989</v>
          </cell>
          <cell r="I932">
            <v>483148.221504635</v>
          </cell>
        </row>
        <row r="933">
          <cell r="E933" t="str">
            <v>UA522SERVICE23989</v>
          </cell>
          <cell r="F933" t="str">
            <v>UA522SECTOR1</v>
          </cell>
          <cell r="G933">
            <v>522</v>
          </cell>
          <cell r="H933">
            <v>23989</v>
          </cell>
          <cell r="I933">
            <v>397766.8764611</v>
          </cell>
        </row>
        <row r="934">
          <cell r="E934" t="str">
            <v>UA524SERVICE23989</v>
          </cell>
          <cell r="F934" t="str">
            <v>UA524SECTOR1</v>
          </cell>
          <cell r="G934">
            <v>524</v>
          </cell>
          <cell r="H934">
            <v>23989</v>
          </cell>
          <cell r="I934">
            <v>414830.272760601</v>
          </cell>
        </row>
        <row r="935">
          <cell r="E935" t="str">
            <v>UA526SERVICE23989</v>
          </cell>
          <cell r="F935" t="str">
            <v>UA526SECTOR1</v>
          </cell>
          <cell r="G935">
            <v>526</v>
          </cell>
          <cell r="H935">
            <v>23989</v>
          </cell>
          <cell r="I935">
            <v>217352.608744305</v>
          </cell>
        </row>
        <row r="936">
          <cell r="E936" t="str">
            <v>UA528SERVICE23989</v>
          </cell>
          <cell r="F936" t="str">
            <v>UA528SECTOR1</v>
          </cell>
          <cell r="G936">
            <v>528</v>
          </cell>
          <cell r="H936">
            <v>23989</v>
          </cell>
          <cell r="I936">
            <v>392679.255898125</v>
          </cell>
        </row>
        <row r="937">
          <cell r="E937" t="str">
            <v>UA530SERVICE23989</v>
          </cell>
          <cell r="F937" t="str">
            <v>UA530SECTOR1</v>
          </cell>
          <cell r="G937">
            <v>530</v>
          </cell>
          <cell r="H937">
            <v>23989</v>
          </cell>
          <cell r="I937">
            <v>593383.681173385</v>
          </cell>
        </row>
        <row r="938">
          <cell r="E938" t="str">
            <v>UA532SERVICE23989</v>
          </cell>
          <cell r="F938" t="str">
            <v>UA532SECTOR1</v>
          </cell>
          <cell r="G938">
            <v>532</v>
          </cell>
          <cell r="H938">
            <v>23989</v>
          </cell>
          <cell r="I938">
            <v>703348.112677771</v>
          </cell>
        </row>
        <row r="939">
          <cell r="E939" t="str">
            <v>UA534SERVICE23989</v>
          </cell>
          <cell r="F939" t="str">
            <v>UA534SECTOR1</v>
          </cell>
          <cell r="G939">
            <v>534</v>
          </cell>
          <cell r="H939">
            <v>23989</v>
          </cell>
          <cell r="I939">
            <v>450659.845680852</v>
          </cell>
        </row>
        <row r="940">
          <cell r="E940" t="str">
            <v>UA536SERVICE23989</v>
          </cell>
          <cell r="F940" t="str">
            <v>UA536SECTOR1</v>
          </cell>
          <cell r="G940">
            <v>536</v>
          </cell>
          <cell r="H940">
            <v>23989</v>
          </cell>
          <cell r="I940">
            <v>442182.584578418</v>
          </cell>
        </row>
        <row r="941">
          <cell r="E941" t="str">
            <v>UA538SERVICE23989</v>
          </cell>
          <cell r="F941" t="str">
            <v>UA538SECTOR1</v>
          </cell>
          <cell r="G941">
            <v>538</v>
          </cell>
          <cell r="H941">
            <v>23989</v>
          </cell>
          <cell r="I941">
            <v>415116.137190423</v>
          </cell>
        </row>
        <row r="942">
          <cell r="E942" t="str">
            <v>UA540SERVICE23989</v>
          </cell>
          <cell r="F942" t="str">
            <v>UA540SECTOR1</v>
          </cell>
          <cell r="G942">
            <v>540</v>
          </cell>
          <cell r="H942">
            <v>23989</v>
          </cell>
          <cell r="I942">
            <v>797779.924652363</v>
          </cell>
        </row>
        <row r="943">
          <cell r="E943" t="str">
            <v>UA542SERVICE23989</v>
          </cell>
          <cell r="F943" t="str">
            <v>UA542SECTOR1</v>
          </cell>
          <cell r="G943">
            <v>542</v>
          </cell>
          <cell r="H943">
            <v>23989</v>
          </cell>
          <cell r="I943">
            <v>189481.373380165</v>
          </cell>
        </row>
        <row r="944">
          <cell r="E944" t="str">
            <v>UA544SERVICE23989</v>
          </cell>
          <cell r="F944" t="str">
            <v>UA544SECTOR1</v>
          </cell>
          <cell r="G944">
            <v>544</v>
          </cell>
          <cell r="H944">
            <v>23989</v>
          </cell>
          <cell r="I944">
            <v>610874.490066534</v>
          </cell>
        </row>
        <row r="945">
          <cell r="E945" t="str">
            <v>UA545SERVICE23989</v>
          </cell>
          <cell r="F945" t="str">
            <v>UA545SECTOR1</v>
          </cell>
          <cell r="G945">
            <v>545</v>
          </cell>
          <cell r="H945">
            <v>23989</v>
          </cell>
          <cell r="I945">
            <v>221242.093064119</v>
          </cell>
        </row>
        <row r="946">
          <cell r="E946" t="str">
            <v>UA546SERVICE23989</v>
          </cell>
          <cell r="F946" t="str">
            <v>UA546SECTOR1</v>
          </cell>
          <cell r="G946">
            <v>546</v>
          </cell>
          <cell r="H946">
            <v>23989</v>
          </cell>
          <cell r="I946">
            <v>315415.557655471</v>
          </cell>
        </row>
        <row r="947">
          <cell r="E947" t="str">
            <v>UA548SERVICE23989</v>
          </cell>
          <cell r="F947" t="str">
            <v>UA548SECTOR1</v>
          </cell>
          <cell r="G947">
            <v>548</v>
          </cell>
          <cell r="H947">
            <v>23989</v>
          </cell>
          <cell r="I947">
            <v>252575.404689688</v>
          </cell>
        </row>
        <row r="948">
          <cell r="E948" t="str">
            <v>UA550SERVICE23989</v>
          </cell>
          <cell r="F948" t="str">
            <v>UA550SECTOR1</v>
          </cell>
          <cell r="G948">
            <v>550</v>
          </cell>
          <cell r="H948">
            <v>23989</v>
          </cell>
          <cell r="I948">
            <v>468351.937171114</v>
          </cell>
        </row>
        <row r="949">
          <cell r="E949" t="str">
            <v>UA552SERVICE23989</v>
          </cell>
          <cell r="F949" t="str">
            <v>UA552SECTOR1</v>
          </cell>
          <cell r="G949">
            <v>552</v>
          </cell>
          <cell r="H949">
            <v>23989</v>
          </cell>
          <cell r="I949">
            <v>969991.275411259</v>
          </cell>
        </row>
        <row r="950">
          <cell r="E950" t="str">
            <v>UA512SERVICE23991</v>
          </cell>
          <cell r="F950" t="str">
            <v>UA512SECTOR15</v>
          </cell>
          <cell r="G950">
            <v>512</v>
          </cell>
          <cell r="H950">
            <v>23991</v>
          </cell>
          <cell r="I950">
            <v>508247.226582517</v>
          </cell>
        </row>
        <row r="951">
          <cell r="E951" t="str">
            <v>UA514SERVICE23991</v>
          </cell>
          <cell r="F951" t="str">
            <v>UA514SECTOR15</v>
          </cell>
          <cell r="G951">
            <v>514</v>
          </cell>
          <cell r="H951">
            <v>23991</v>
          </cell>
          <cell r="I951">
            <v>493834.391381792</v>
          </cell>
        </row>
        <row r="952">
          <cell r="E952" t="str">
            <v>UA516SERVICE23991</v>
          </cell>
          <cell r="F952" t="str">
            <v>UA516SECTOR15</v>
          </cell>
          <cell r="G952">
            <v>516</v>
          </cell>
          <cell r="H952">
            <v>23991</v>
          </cell>
          <cell r="I952">
            <v>174108.736588734</v>
          </cell>
        </row>
        <row r="953">
          <cell r="E953" t="str">
            <v>UA518SERVICE23991</v>
          </cell>
          <cell r="F953" t="str">
            <v>UA518SECTOR15</v>
          </cell>
          <cell r="G953">
            <v>518</v>
          </cell>
          <cell r="H953">
            <v>23991</v>
          </cell>
          <cell r="I953">
            <v>168517.710905036</v>
          </cell>
        </row>
        <row r="954">
          <cell r="E954" t="str">
            <v>UA520SERVICE23991</v>
          </cell>
          <cell r="F954" t="str">
            <v>UA520SECTOR15</v>
          </cell>
          <cell r="G954">
            <v>520</v>
          </cell>
          <cell r="H954">
            <v>23991</v>
          </cell>
          <cell r="I954">
            <v>225093.538663015</v>
          </cell>
        </row>
        <row r="955">
          <cell r="E955" t="str">
            <v>UA522SERVICE23991</v>
          </cell>
          <cell r="F955" t="str">
            <v>UA522SECTOR15</v>
          </cell>
          <cell r="G955">
            <v>522</v>
          </cell>
          <cell r="H955">
            <v>23991</v>
          </cell>
          <cell r="I955">
            <v>321698.495176122</v>
          </cell>
        </row>
        <row r="956">
          <cell r="E956" t="str">
            <v>UA524SERVICE23991</v>
          </cell>
          <cell r="F956" t="str">
            <v>UA524SECTOR15</v>
          </cell>
          <cell r="G956">
            <v>524</v>
          </cell>
          <cell r="H956">
            <v>23991</v>
          </cell>
          <cell r="I956">
            <v>47934.2637391197</v>
          </cell>
        </row>
        <row r="957">
          <cell r="E957" t="str">
            <v>UA526SERVICE23991</v>
          </cell>
          <cell r="F957" t="str">
            <v>UA526SECTOR15</v>
          </cell>
          <cell r="G957">
            <v>526</v>
          </cell>
          <cell r="H957">
            <v>23991</v>
          </cell>
          <cell r="I957">
            <v>107276.174816023</v>
          </cell>
        </row>
        <row r="958">
          <cell r="E958" t="str">
            <v>UA528SERVICE23991</v>
          </cell>
          <cell r="F958" t="str">
            <v>UA528SECTOR15</v>
          </cell>
          <cell r="G958">
            <v>528</v>
          </cell>
          <cell r="H958">
            <v>23991</v>
          </cell>
          <cell r="I958">
            <v>365928.641313968</v>
          </cell>
        </row>
        <row r="959">
          <cell r="E959" t="str">
            <v>UA530SERVICE23991</v>
          </cell>
          <cell r="F959" t="str">
            <v>UA530SECTOR15</v>
          </cell>
          <cell r="G959">
            <v>530</v>
          </cell>
          <cell r="H959">
            <v>23991</v>
          </cell>
          <cell r="I959">
            <v>1194545.54229126</v>
          </cell>
        </row>
        <row r="960">
          <cell r="E960" t="str">
            <v>UA532SERVICE23991</v>
          </cell>
          <cell r="F960" t="str">
            <v>UA532SECTOR15</v>
          </cell>
          <cell r="G960">
            <v>532</v>
          </cell>
          <cell r="H960">
            <v>23991</v>
          </cell>
          <cell r="I960">
            <v>969377.356782491</v>
          </cell>
        </row>
        <row r="961">
          <cell r="E961" t="str">
            <v>UA534SERVICE23991</v>
          </cell>
          <cell r="F961" t="str">
            <v>UA534SECTOR15</v>
          </cell>
          <cell r="G961">
            <v>534</v>
          </cell>
          <cell r="H961">
            <v>23991</v>
          </cell>
          <cell r="I961">
            <v>2358764.33330297</v>
          </cell>
        </row>
        <row r="962">
          <cell r="E962" t="str">
            <v>UA536SERVICE23991</v>
          </cell>
          <cell r="F962" t="str">
            <v>UA536SECTOR15</v>
          </cell>
          <cell r="G962">
            <v>536</v>
          </cell>
          <cell r="H962">
            <v>23991</v>
          </cell>
          <cell r="I962">
            <v>757871.506671672</v>
          </cell>
        </row>
        <row r="963">
          <cell r="E963" t="str">
            <v>UA538SERVICE23991</v>
          </cell>
          <cell r="F963" t="str">
            <v>UA538SECTOR15</v>
          </cell>
          <cell r="G963">
            <v>538</v>
          </cell>
          <cell r="H963">
            <v>23991</v>
          </cell>
          <cell r="I963">
            <v>167442.525329094</v>
          </cell>
        </row>
        <row r="964">
          <cell r="E964" t="str">
            <v>UA540SERVICE23991</v>
          </cell>
          <cell r="F964" t="str">
            <v>UA540SECTOR15</v>
          </cell>
          <cell r="G964">
            <v>540</v>
          </cell>
          <cell r="H964">
            <v>23991</v>
          </cell>
          <cell r="I964">
            <v>4223497.22383747</v>
          </cell>
        </row>
        <row r="965">
          <cell r="E965" t="str">
            <v>UA542SERVICE23991</v>
          </cell>
          <cell r="F965" t="str">
            <v>UA542SECTOR15</v>
          </cell>
          <cell r="G965">
            <v>542</v>
          </cell>
          <cell r="H965">
            <v>23991</v>
          </cell>
          <cell r="I965">
            <v>2145633.58262091</v>
          </cell>
        </row>
        <row r="966">
          <cell r="E966" t="str">
            <v>UA544SERVICE23991</v>
          </cell>
          <cell r="F966" t="str">
            <v>UA544SECTOR15</v>
          </cell>
          <cell r="G966">
            <v>544</v>
          </cell>
          <cell r="H966">
            <v>23991</v>
          </cell>
          <cell r="I966">
            <v>2465636.68040986</v>
          </cell>
        </row>
        <row r="967">
          <cell r="E967" t="str">
            <v>UA545SERVICE23991</v>
          </cell>
          <cell r="F967" t="str">
            <v>UA545SECTOR15</v>
          </cell>
          <cell r="G967">
            <v>545</v>
          </cell>
          <cell r="H967">
            <v>23991</v>
          </cell>
          <cell r="I967">
            <v>2625414.23467047</v>
          </cell>
        </row>
        <row r="968">
          <cell r="E968" t="str">
            <v>UA546SERVICE23991</v>
          </cell>
          <cell r="F968" t="str">
            <v>UA546SECTOR15</v>
          </cell>
          <cell r="G968">
            <v>546</v>
          </cell>
          <cell r="H968">
            <v>23991</v>
          </cell>
          <cell r="I968">
            <v>452037.911060673</v>
          </cell>
        </row>
        <row r="969">
          <cell r="E969" t="str">
            <v>UA548SERVICE23991</v>
          </cell>
          <cell r="F969" t="str">
            <v>UA548SECTOR15</v>
          </cell>
          <cell r="G969">
            <v>548</v>
          </cell>
          <cell r="H969">
            <v>23991</v>
          </cell>
          <cell r="I969">
            <v>431.3001184612</v>
          </cell>
        </row>
        <row r="970">
          <cell r="E970" t="str">
            <v>UA550SERVICE23991</v>
          </cell>
          <cell r="F970" t="str">
            <v>UA550SECTOR15</v>
          </cell>
          <cell r="G970">
            <v>550</v>
          </cell>
          <cell r="H970">
            <v>23991</v>
          </cell>
          <cell r="I970">
            <v>715569.516554965</v>
          </cell>
        </row>
        <row r="971">
          <cell r="E971" t="str">
            <v>UA552SERVICE23991</v>
          </cell>
          <cell r="F971" t="str">
            <v>UA552SECTOR15</v>
          </cell>
          <cell r="G971">
            <v>552</v>
          </cell>
          <cell r="H971">
            <v>23991</v>
          </cell>
          <cell r="I971">
            <v>1511139.10718334</v>
          </cell>
        </row>
        <row r="972">
          <cell r="E972" t="str">
            <v>UA512SERVICE23992</v>
          </cell>
          <cell r="F972" t="str">
            <v>UA512SECTOR6</v>
          </cell>
          <cell r="G972">
            <v>512</v>
          </cell>
          <cell r="H972">
            <v>23992</v>
          </cell>
          <cell r="I972">
            <v>252475.091314999</v>
          </cell>
        </row>
        <row r="973">
          <cell r="E973" t="str">
            <v>UA514SERVICE23992</v>
          </cell>
          <cell r="F973" t="str">
            <v>UA514SECTOR6</v>
          </cell>
          <cell r="G973">
            <v>514</v>
          </cell>
          <cell r="H973">
            <v>23992</v>
          </cell>
          <cell r="I973">
            <v>444170.347264646</v>
          </cell>
        </row>
        <row r="974">
          <cell r="E974" t="str">
            <v>UA516SERVICE23992</v>
          </cell>
          <cell r="F974" t="str">
            <v>UA516SECTOR6</v>
          </cell>
          <cell r="G974">
            <v>516</v>
          </cell>
          <cell r="H974">
            <v>23992</v>
          </cell>
          <cell r="I974">
            <v>485698.12605298</v>
          </cell>
        </row>
        <row r="975">
          <cell r="E975" t="str">
            <v>UA518SERVICE23992</v>
          </cell>
          <cell r="F975" t="str">
            <v>UA518SECTOR6</v>
          </cell>
          <cell r="G975">
            <v>518</v>
          </cell>
          <cell r="H975">
            <v>23992</v>
          </cell>
          <cell r="I975">
            <v>391087.817094102</v>
          </cell>
        </row>
        <row r="976">
          <cell r="E976" t="str">
            <v>UA520SERVICE23992</v>
          </cell>
          <cell r="F976" t="str">
            <v>UA520SECTOR6</v>
          </cell>
          <cell r="G976">
            <v>520</v>
          </cell>
          <cell r="H976">
            <v>23992</v>
          </cell>
          <cell r="I976">
            <v>432487.357942183</v>
          </cell>
        </row>
        <row r="977">
          <cell r="E977" t="str">
            <v>UA522SERVICE23992</v>
          </cell>
          <cell r="F977" t="str">
            <v>UA522SECTOR6</v>
          </cell>
          <cell r="G977">
            <v>522</v>
          </cell>
          <cell r="H977">
            <v>23992</v>
          </cell>
          <cell r="I977">
            <v>424588.915085196</v>
          </cell>
        </row>
        <row r="978">
          <cell r="E978" t="str">
            <v>UA524SERVICE23992</v>
          </cell>
          <cell r="F978" t="str">
            <v>UA524SECTOR6</v>
          </cell>
          <cell r="G978">
            <v>524</v>
          </cell>
          <cell r="H978">
            <v>23992</v>
          </cell>
          <cell r="I978">
            <v>516984.347200939</v>
          </cell>
        </row>
        <row r="979">
          <cell r="E979" t="str">
            <v>UA526SERVICE23992</v>
          </cell>
          <cell r="F979" t="str">
            <v>UA526SECTOR6</v>
          </cell>
          <cell r="G979">
            <v>526</v>
          </cell>
          <cell r="H979">
            <v>23992</v>
          </cell>
          <cell r="I979">
            <v>282492.263083485</v>
          </cell>
        </row>
        <row r="980">
          <cell r="E980" t="str">
            <v>UA528SERVICE23992</v>
          </cell>
          <cell r="F980" t="str">
            <v>UA528SECTOR6</v>
          </cell>
          <cell r="G980">
            <v>528</v>
          </cell>
          <cell r="H980">
            <v>23992</v>
          </cell>
          <cell r="I980">
            <v>426815.368143953</v>
          </cell>
        </row>
        <row r="981">
          <cell r="E981" t="str">
            <v>UA530SERVICE23992</v>
          </cell>
          <cell r="F981" t="str">
            <v>UA530SECTOR6</v>
          </cell>
          <cell r="G981">
            <v>530</v>
          </cell>
          <cell r="H981">
            <v>23992</v>
          </cell>
          <cell r="I981">
            <v>698707.661008702</v>
          </cell>
        </row>
        <row r="982">
          <cell r="E982" t="str">
            <v>UA532SERVICE23992</v>
          </cell>
          <cell r="F982" t="str">
            <v>UA532SECTOR6</v>
          </cell>
          <cell r="G982">
            <v>532</v>
          </cell>
          <cell r="H982">
            <v>23992</v>
          </cell>
          <cell r="I982">
            <v>817951.932059188</v>
          </cell>
        </row>
        <row r="983">
          <cell r="E983" t="str">
            <v>UA534SERVICE23992</v>
          </cell>
          <cell r="F983" t="str">
            <v>UA534SECTOR6</v>
          </cell>
          <cell r="G983">
            <v>534</v>
          </cell>
          <cell r="H983">
            <v>23992</v>
          </cell>
          <cell r="I983">
            <v>533881.622024751</v>
          </cell>
        </row>
        <row r="984">
          <cell r="E984" t="str">
            <v>UA536SERVICE23992</v>
          </cell>
          <cell r="F984" t="str">
            <v>UA536SECTOR6</v>
          </cell>
          <cell r="G984">
            <v>536</v>
          </cell>
          <cell r="H984">
            <v>23992</v>
          </cell>
          <cell r="I984">
            <v>431943.896651241</v>
          </cell>
        </row>
        <row r="985">
          <cell r="E985" t="str">
            <v>UA538SERVICE23992</v>
          </cell>
          <cell r="F985" t="str">
            <v>UA538SECTOR6</v>
          </cell>
          <cell r="G985">
            <v>538</v>
          </cell>
          <cell r="H985">
            <v>23992</v>
          </cell>
          <cell r="I985">
            <v>378005.458989509</v>
          </cell>
        </row>
        <row r="986">
          <cell r="E986" t="str">
            <v>UA540SERVICE23992</v>
          </cell>
          <cell r="F986" t="str">
            <v>UA540SECTOR6</v>
          </cell>
          <cell r="G986">
            <v>540</v>
          </cell>
          <cell r="H986">
            <v>23992</v>
          </cell>
          <cell r="I986">
            <v>812712.867342254</v>
          </cell>
        </row>
        <row r="987">
          <cell r="E987" t="str">
            <v>UA542SERVICE23992</v>
          </cell>
          <cell r="F987" t="str">
            <v>UA542SECTOR6</v>
          </cell>
          <cell r="G987">
            <v>542</v>
          </cell>
          <cell r="H987">
            <v>23992</v>
          </cell>
          <cell r="I987">
            <v>192873.490893214</v>
          </cell>
        </row>
        <row r="988">
          <cell r="E988" t="str">
            <v>UA544SERVICE23992</v>
          </cell>
          <cell r="F988" t="str">
            <v>UA544SECTOR6</v>
          </cell>
          <cell r="G988">
            <v>544</v>
          </cell>
          <cell r="H988">
            <v>23992</v>
          </cell>
          <cell r="I988">
            <v>553530.337771307</v>
          </cell>
        </row>
        <row r="989">
          <cell r="E989" t="str">
            <v>UA545SERVICE23992</v>
          </cell>
          <cell r="F989" t="str">
            <v>UA545SECTOR6</v>
          </cell>
          <cell r="G989">
            <v>545</v>
          </cell>
          <cell r="H989">
            <v>23992</v>
          </cell>
          <cell r="I989">
            <v>260308.755244515</v>
          </cell>
        </row>
        <row r="990">
          <cell r="E990" t="str">
            <v>UA546SERVICE23992</v>
          </cell>
          <cell r="F990" t="str">
            <v>UA546SECTOR6</v>
          </cell>
          <cell r="G990">
            <v>546</v>
          </cell>
          <cell r="H990">
            <v>23992</v>
          </cell>
          <cell r="I990">
            <v>314142.401424333</v>
          </cell>
        </row>
        <row r="991">
          <cell r="E991" t="str">
            <v>UA548SERVICE23992</v>
          </cell>
          <cell r="F991" t="str">
            <v>UA548SECTOR6</v>
          </cell>
          <cell r="G991">
            <v>548</v>
          </cell>
          <cell r="H991">
            <v>23992</v>
          </cell>
          <cell r="I991">
            <v>288434.117742019</v>
          </cell>
        </row>
        <row r="992">
          <cell r="E992" t="str">
            <v>UA550SERVICE23992</v>
          </cell>
          <cell r="F992" t="str">
            <v>UA550SECTOR6</v>
          </cell>
          <cell r="G992">
            <v>550</v>
          </cell>
          <cell r="H992">
            <v>23992</v>
          </cell>
          <cell r="I992">
            <v>440650.023642751</v>
          </cell>
        </row>
        <row r="993">
          <cell r="E993" t="str">
            <v>UA552SERVICE23992</v>
          </cell>
          <cell r="F993" t="str">
            <v>UA552SECTOR6</v>
          </cell>
          <cell r="G993">
            <v>552</v>
          </cell>
          <cell r="H993">
            <v>23992</v>
          </cell>
          <cell r="I993">
            <v>877057.802023726</v>
          </cell>
        </row>
        <row r="994">
          <cell r="E994" t="str">
            <v>UA512SERVICE23993</v>
          </cell>
          <cell r="F994" t="str">
            <v>UA512SECTOR6</v>
          </cell>
          <cell r="G994">
            <v>512</v>
          </cell>
          <cell r="H994">
            <v>23993</v>
          </cell>
          <cell r="I994">
            <v>98459.6241844592</v>
          </cell>
        </row>
        <row r="995">
          <cell r="E995" t="str">
            <v>UA514SERVICE23993</v>
          </cell>
          <cell r="F995" t="str">
            <v>UA514SECTOR6</v>
          </cell>
          <cell r="G995">
            <v>514</v>
          </cell>
          <cell r="H995">
            <v>23993</v>
          </cell>
          <cell r="I995">
            <v>173216.475485871</v>
          </cell>
        </row>
        <row r="996">
          <cell r="E996" t="str">
            <v>UA516SERVICE23993</v>
          </cell>
          <cell r="F996" t="str">
            <v>UA516SECTOR6</v>
          </cell>
          <cell r="G996">
            <v>516</v>
          </cell>
          <cell r="H996">
            <v>23993</v>
          </cell>
          <cell r="I996">
            <v>189411.378006426</v>
          </cell>
        </row>
        <row r="997">
          <cell r="E997" t="str">
            <v>UA518SERVICE23993</v>
          </cell>
          <cell r="F997" t="str">
            <v>UA518SECTOR6</v>
          </cell>
          <cell r="G997">
            <v>518</v>
          </cell>
          <cell r="H997">
            <v>23993</v>
          </cell>
          <cell r="I997">
            <v>152515.479026656</v>
          </cell>
        </row>
        <row r="998">
          <cell r="E998" t="str">
            <v>UA520SERVICE23993</v>
          </cell>
          <cell r="F998" t="str">
            <v>UA520SECTOR6</v>
          </cell>
          <cell r="G998">
            <v>520</v>
          </cell>
          <cell r="H998">
            <v>23993</v>
          </cell>
          <cell r="I998">
            <v>168660.371626082</v>
          </cell>
        </row>
        <row r="999">
          <cell r="E999" t="str">
            <v>UA522SERVICE23993</v>
          </cell>
          <cell r="F999" t="str">
            <v>UA522SECTOR6</v>
          </cell>
          <cell r="G999">
            <v>522</v>
          </cell>
          <cell r="H999">
            <v>23993</v>
          </cell>
          <cell r="I999">
            <v>165580.156024255</v>
          </cell>
        </row>
        <row r="1000">
          <cell r="E1000" t="str">
            <v>UA524SERVICE23993</v>
          </cell>
          <cell r="F1000" t="str">
            <v>UA524SECTOR6</v>
          </cell>
          <cell r="G1000">
            <v>524</v>
          </cell>
          <cell r="H1000">
            <v>23993</v>
          </cell>
          <cell r="I1000">
            <v>201612.302700961</v>
          </cell>
        </row>
        <row r="1001">
          <cell r="E1001" t="str">
            <v>UA526SERVICE23993</v>
          </cell>
          <cell r="F1001" t="str">
            <v>UA526SECTOR6</v>
          </cell>
          <cell r="G1001">
            <v>526</v>
          </cell>
          <cell r="H1001">
            <v>23993</v>
          </cell>
          <cell r="I1001">
            <v>110165.648077794</v>
          </cell>
        </row>
        <row r="1002">
          <cell r="E1002" t="str">
            <v>UA528SERVICE23993</v>
          </cell>
          <cell r="F1002" t="str">
            <v>UA528SECTOR6</v>
          </cell>
          <cell r="G1002">
            <v>528</v>
          </cell>
          <cell r="H1002">
            <v>23993</v>
          </cell>
          <cell r="I1002">
            <v>166448.422791831</v>
          </cell>
        </row>
        <row r="1003">
          <cell r="E1003" t="str">
            <v>UA530SERVICE23993</v>
          </cell>
          <cell r="F1003" t="str">
            <v>UA530SECTOR6</v>
          </cell>
          <cell r="G1003">
            <v>530</v>
          </cell>
          <cell r="H1003">
            <v>23993</v>
          </cell>
          <cell r="I1003">
            <v>272480.320174983</v>
          </cell>
        </row>
        <row r="1004">
          <cell r="E1004" t="str">
            <v>UA532SERVICE23993</v>
          </cell>
          <cell r="F1004" t="str">
            <v>UA532SECTOR6</v>
          </cell>
          <cell r="G1004">
            <v>532</v>
          </cell>
          <cell r="H1004">
            <v>23993</v>
          </cell>
          <cell r="I1004">
            <v>318982.911985644</v>
          </cell>
        </row>
        <row r="1005">
          <cell r="E1005" t="str">
            <v>UA534SERVICE23993</v>
          </cell>
          <cell r="F1005" t="str">
            <v>UA534SECTOR6</v>
          </cell>
          <cell r="G1005">
            <v>534</v>
          </cell>
          <cell r="H1005">
            <v>23993</v>
          </cell>
          <cell r="I1005">
            <v>208201.860982646</v>
          </cell>
        </row>
        <row r="1006">
          <cell r="E1006" t="str">
            <v>UA536SERVICE23993</v>
          </cell>
          <cell r="F1006" t="str">
            <v>UA536SECTOR6</v>
          </cell>
          <cell r="G1006">
            <v>536</v>
          </cell>
          <cell r="H1006">
            <v>23993</v>
          </cell>
          <cell r="I1006">
            <v>168448.433909034</v>
          </cell>
        </row>
        <row r="1007">
          <cell r="E1007" t="str">
            <v>UA538SERVICE23993</v>
          </cell>
          <cell r="F1007" t="str">
            <v>UA538SECTOR6</v>
          </cell>
          <cell r="G1007">
            <v>538</v>
          </cell>
          <cell r="H1007">
            <v>23993</v>
          </cell>
          <cell r="I1007">
            <v>147413.652720877</v>
          </cell>
        </row>
        <row r="1008">
          <cell r="E1008" t="str">
            <v>UA540SERVICE23993</v>
          </cell>
          <cell r="F1008" t="str">
            <v>UA540SECTOR6</v>
          </cell>
          <cell r="G1008">
            <v>540</v>
          </cell>
          <cell r="H1008">
            <v>23993</v>
          </cell>
          <cell r="I1008">
            <v>316939.794225311</v>
          </cell>
        </row>
        <row r="1009">
          <cell r="E1009" t="str">
            <v>UA542SERVICE23993</v>
          </cell>
          <cell r="F1009" t="str">
            <v>UA542SECTOR6</v>
          </cell>
          <cell r="G1009">
            <v>542</v>
          </cell>
          <cell r="H1009">
            <v>23993</v>
          </cell>
          <cell r="I1009">
            <v>75216.3365090044</v>
          </cell>
        </row>
        <row r="1010">
          <cell r="E1010" t="str">
            <v>UA544SERVICE23993</v>
          </cell>
          <cell r="F1010" t="str">
            <v>UA544SECTOR6</v>
          </cell>
          <cell r="G1010">
            <v>544</v>
          </cell>
          <cell r="H1010">
            <v>23993</v>
          </cell>
          <cell r="I1010">
            <v>215864.419526687</v>
          </cell>
        </row>
        <row r="1011">
          <cell r="E1011" t="str">
            <v>UA545SERVICE23993</v>
          </cell>
          <cell r="F1011" t="str">
            <v>UA545SECTOR6</v>
          </cell>
          <cell r="G1011">
            <v>545</v>
          </cell>
          <cell r="H1011">
            <v>23993</v>
          </cell>
          <cell r="I1011">
            <v>101514.577457157</v>
          </cell>
        </row>
        <row r="1012">
          <cell r="E1012" t="str">
            <v>UA546SERVICE23993</v>
          </cell>
          <cell r="F1012" t="str">
            <v>UA546SECTOR6</v>
          </cell>
          <cell r="G1012">
            <v>546</v>
          </cell>
          <cell r="H1012">
            <v>23993</v>
          </cell>
          <cell r="I1012">
            <v>122508.492317181</v>
          </cell>
        </row>
        <row r="1013">
          <cell r="E1013" t="str">
            <v>UA548SERVICE23993</v>
          </cell>
          <cell r="F1013" t="str">
            <v>UA548SECTOR6</v>
          </cell>
          <cell r="G1013">
            <v>548</v>
          </cell>
          <cell r="H1013">
            <v>23993</v>
          </cell>
          <cell r="I1013">
            <v>112482.838156193</v>
          </cell>
        </row>
        <row r="1014">
          <cell r="E1014" t="str">
            <v>UA550SERVICE23993</v>
          </cell>
          <cell r="F1014" t="str">
            <v>UA550SECTOR6</v>
          </cell>
          <cell r="G1014">
            <v>550</v>
          </cell>
          <cell r="H1014">
            <v>23993</v>
          </cell>
          <cell r="I1014">
            <v>171843.628212051</v>
          </cell>
        </row>
        <row r="1015">
          <cell r="E1015" t="str">
            <v>UA552SERVICE23993</v>
          </cell>
          <cell r="F1015" t="str">
            <v>UA552SECTOR6</v>
          </cell>
          <cell r="G1015">
            <v>552</v>
          </cell>
          <cell r="H1015">
            <v>23993</v>
          </cell>
          <cell r="I1015">
            <v>342032.875898889</v>
          </cell>
        </row>
        <row r="1016">
          <cell r="E1016" t="str">
            <v>UA512SERVICE23994</v>
          </cell>
          <cell r="F1016" t="str">
            <v>UA512SECTOR6</v>
          </cell>
          <cell r="G1016">
            <v>512</v>
          </cell>
          <cell r="H1016">
            <v>23994</v>
          </cell>
          <cell r="I1016">
            <v>250000</v>
          </cell>
        </row>
        <row r="1017">
          <cell r="E1017" t="str">
            <v>UA514SERVICE23994</v>
          </cell>
          <cell r="F1017" t="str">
            <v>UA514SECTOR6</v>
          </cell>
          <cell r="G1017">
            <v>514</v>
          </cell>
          <cell r="H1017">
            <v>23994</v>
          </cell>
          <cell r="I1017">
            <v>250000</v>
          </cell>
        </row>
        <row r="1018">
          <cell r="E1018" t="str">
            <v>UA516SERVICE23994</v>
          </cell>
          <cell r="F1018" t="str">
            <v>UA516SECTOR6</v>
          </cell>
          <cell r="G1018">
            <v>516</v>
          </cell>
          <cell r="H1018">
            <v>23994</v>
          </cell>
          <cell r="I1018">
            <v>250000</v>
          </cell>
        </row>
        <row r="1019">
          <cell r="E1019" t="str">
            <v>UA518SERVICE23994</v>
          </cell>
          <cell r="F1019" t="str">
            <v>UA518SECTOR6</v>
          </cell>
          <cell r="G1019">
            <v>518</v>
          </cell>
          <cell r="H1019">
            <v>23994</v>
          </cell>
          <cell r="I1019">
            <v>250000</v>
          </cell>
        </row>
        <row r="1020">
          <cell r="E1020" t="str">
            <v>UA520SERVICE23994</v>
          </cell>
          <cell r="F1020" t="str">
            <v>UA520SECTOR6</v>
          </cell>
          <cell r="G1020">
            <v>520</v>
          </cell>
          <cell r="H1020">
            <v>23994</v>
          </cell>
          <cell r="I1020">
            <v>250000</v>
          </cell>
        </row>
        <row r="1021">
          <cell r="E1021" t="str">
            <v>UA522SERVICE23994</v>
          </cell>
          <cell r="F1021" t="str">
            <v>UA522SECTOR6</v>
          </cell>
          <cell r="G1021">
            <v>522</v>
          </cell>
          <cell r="H1021">
            <v>23994</v>
          </cell>
          <cell r="I1021">
            <v>250000</v>
          </cell>
        </row>
        <row r="1022">
          <cell r="E1022" t="str">
            <v>UA524SERVICE23994</v>
          </cell>
          <cell r="F1022" t="str">
            <v>UA524SECTOR6</v>
          </cell>
          <cell r="G1022">
            <v>524</v>
          </cell>
          <cell r="H1022">
            <v>23994</v>
          </cell>
          <cell r="I1022">
            <v>250000</v>
          </cell>
        </row>
        <row r="1023">
          <cell r="E1023" t="str">
            <v>UA526SERVICE23994</v>
          </cell>
          <cell r="F1023" t="str">
            <v>UA526SECTOR6</v>
          </cell>
          <cell r="G1023">
            <v>526</v>
          </cell>
          <cell r="H1023">
            <v>23994</v>
          </cell>
          <cell r="I1023">
            <v>250000</v>
          </cell>
        </row>
        <row r="1024">
          <cell r="E1024" t="str">
            <v>UA528SERVICE23994</v>
          </cell>
          <cell r="F1024" t="str">
            <v>UA528SECTOR6</v>
          </cell>
          <cell r="G1024">
            <v>528</v>
          </cell>
          <cell r="H1024">
            <v>23994</v>
          </cell>
          <cell r="I1024">
            <v>250000</v>
          </cell>
        </row>
        <row r="1025">
          <cell r="E1025" t="str">
            <v>UA530SERVICE23994</v>
          </cell>
          <cell r="F1025" t="str">
            <v>UA530SECTOR6</v>
          </cell>
          <cell r="G1025">
            <v>530</v>
          </cell>
          <cell r="H1025">
            <v>23994</v>
          </cell>
          <cell r="I1025">
            <v>250000</v>
          </cell>
        </row>
        <row r="1026">
          <cell r="E1026" t="str">
            <v>UA532SERVICE23994</v>
          </cell>
          <cell r="F1026" t="str">
            <v>UA532SECTOR6</v>
          </cell>
          <cell r="G1026">
            <v>532</v>
          </cell>
          <cell r="H1026">
            <v>23994</v>
          </cell>
          <cell r="I1026">
            <v>250000</v>
          </cell>
        </row>
        <row r="1027">
          <cell r="E1027" t="str">
            <v>UA534SERVICE23994</v>
          </cell>
          <cell r="F1027" t="str">
            <v>UA534SECTOR6</v>
          </cell>
          <cell r="G1027">
            <v>534</v>
          </cell>
          <cell r="H1027">
            <v>23994</v>
          </cell>
          <cell r="I1027">
            <v>250000</v>
          </cell>
        </row>
        <row r="1028">
          <cell r="E1028" t="str">
            <v>UA536SERVICE23994</v>
          </cell>
          <cell r="F1028" t="str">
            <v>UA536SECTOR6</v>
          </cell>
          <cell r="G1028">
            <v>536</v>
          </cell>
          <cell r="H1028">
            <v>23994</v>
          </cell>
          <cell r="I1028">
            <v>250000</v>
          </cell>
        </row>
        <row r="1029">
          <cell r="E1029" t="str">
            <v>UA538SERVICE23994</v>
          </cell>
          <cell r="F1029" t="str">
            <v>UA538SECTOR6</v>
          </cell>
          <cell r="G1029">
            <v>538</v>
          </cell>
          <cell r="H1029">
            <v>23994</v>
          </cell>
          <cell r="I1029">
            <v>250000</v>
          </cell>
        </row>
        <row r="1030">
          <cell r="E1030" t="str">
            <v>UA540SERVICE23994</v>
          </cell>
          <cell r="F1030" t="str">
            <v>UA540SECTOR6</v>
          </cell>
          <cell r="G1030">
            <v>540</v>
          </cell>
          <cell r="H1030">
            <v>23994</v>
          </cell>
          <cell r="I1030">
            <v>250000</v>
          </cell>
        </row>
        <row r="1031">
          <cell r="E1031" t="str">
            <v>UA542SERVICE23994</v>
          </cell>
          <cell r="F1031" t="str">
            <v>UA542SECTOR6</v>
          </cell>
          <cell r="G1031">
            <v>542</v>
          </cell>
          <cell r="H1031">
            <v>23994</v>
          </cell>
          <cell r="I1031">
            <v>250000</v>
          </cell>
        </row>
        <row r="1032">
          <cell r="E1032" t="str">
            <v>UA544SERVICE23994</v>
          </cell>
          <cell r="F1032" t="str">
            <v>UA544SECTOR6</v>
          </cell>
          <cell r="G1032">
            <v>544</v>
          </cell>
          <cell r="H1032">
            <v>23994</v>
          </cell>
          <cell r="I1032">
            <v>250000</v>
          </cell>
        </row>
        <row r="1033">
          <cell r="E1033" t="str">
            <v>UA545SERVICE23994</v>
          </cell>
          <cell r="F1033" t="str">
            <v>UA545SECTOR6</v>
          </cell>
          <cell r="G1033">
            <v>545</v>
          </cell>
          <cell r="H1033">
            <v>23994</v>
          </cell>
          <cell r="I1033">
            <v>250000</v>
          </cell>
        </row>
        <row r="1034">
          <cell r="E1034" t="str">
            <v>UA546SERVICE23994</v>
          </cell>
          <cell r="F1034" t="str">
            <v>UA546SECTOR6</v>
          </cell>
          <cell r="G1034">
            <v>546</v>
          </cell>
          <cell r="H1034">
            <v>23994</v>
          </cell>
          <cell r="I1034">
            <v>250000</v>
          </cell>
        </row>
        <row r="1035">
          <cell r="E1035" t="str">
            <v>UA548SERVICE23994</v>
          </cell>
          <cell r="F1035" t="str">
            <v>UA548SECTOR6</v>
          </cell>
          <cell r="G1035">
            <v>548</v>
          </cell>
          <cell r="H1035">
            <v>23994</v>
          </cell>
          <cell r="I1035">
            <v>250000</v>
          </cell>
        </row>
        <row r="1036">
          <cell r="E1036" t="str">
            <v>UA550SERVICE23994</v>
          </cell>
          <cell r="F1036" t="str">
            <v>UA550SECTOR6</v>
          </cell>
          <cell r="G1036">
            <v>550</v>
          </cell>
          <cell r="H1036">
            <v>23994</v>
          </cell>
          <cell r="I1036">
            <v>250000</v>
          </cell>
        </row>
        <row r="1037">
          <cell r="E1037" t="str">
            <v>UA552SERVICE23994</v>
          </cell>
          <cell r="F1037" t="str">
            <v>UA552SECTOR6</v>
          </cell>
          <cell r="G1037">
            <v>552</v>
          </cell>
          <cell r="H1037">
            <v>23994</v>
          </cell>
          <cell r="I1037">
            <v>250000</v>
          </cell>
        </row>
        <row r="1038">
          <cell r="E1038" t="str">
            <v>UA512SERVICE23995</v>
          </cell>
          <cell r="F1038" t="str">
            <v>UA512SECTOR6</v>
          </cell>
          <cell r="G1038">
            <v>512</v>
          </cell>
          <cell r="H1038">
            <v>23995</v>
          </cell>
          <cell r="I1038">
            <v>50208.3249363411</v>
          </cell>
        </row>
        <row r="1039">
          <cell r="E1039" t="str">
            <v>UA514SERVICE23995</v>
          </cell>
          <cell r="F1039" t="str">
            <v>UA514SECTOR6</v>
          </cell>
          <cell r="G1039">
            <v>514</v>
          </cell>
          <cell r="H1039">
            <v>23995</v>
          </cell>
          <cell r="I1039">
            <v>78006.3278897885</v>
          </cell>
        </row>
        <row r="1040">
          <cell r="E1040" t="str">
            <v>UA516SERVICE23995</v>
          </cell>
          <cell r="F1040" t="str">
            <v>UA516SECTOR6</v>
          </cell>
          <cell r="G1040">
            <v>516</v>
          </cell>
          <cell r="H1040">
            <v>23995</v>
          </cell>
          <cell r="I1040">
            <v>81324.1696177378</v>
          </cell>
        </row>
        <row r="1041">
          <cell r="E1041" t="str">
            <v>UA518SERVICE23995</v>
          </cell>
          <cell r="F1041" t="str">
            <v>UA518SECTOR6</v>
          </cell>
          <cell r="G1041">
            <v>518</v>
          </cell>
          <cell r="H1041">
            <v>23995</v>
          </cell>
          <cell r="I1041">
            <v>80845.0226147165</v>
          </cell>
        </row>
        <row r="1042">
          <cell r="E1042" t="str">
            <v>UA520SERVICE23995</v>
          </cell>
          <cell r="F1042" t="str">
            <v>UA520SECTOR6</v>
          </cell>
          <cell r="G1042">
            <v>520</v>
          </cell>
          <cell r="H1042">
            <v>23995</v>
          </cell>
          <cell r="I1042">
            <v>106818.466546175</v>
          </cell>
        </row>
        <row r="1043">
          <cell r="E1043" t="str">
            <v>UA522SERVICE23995</v>
          </cell>
          <cell r="F1043" t="str">
            <v>UA522SECTOR6</v>
          </cell>
          <cell r="G1043">
            <v>522</v>
          </cell>
          <cell r="H1043">
            <v>23995</v>
          </cell>
          <cell r="I1043">
            <v>115986.05023247</v>
          </cell>
        </row>
        <row r="1044">
          <cell r="E1044" t="str">
            <v>UA524SERVICE23995</v>
          </cell>
          <cell r="F1044" t="str">
            <v>UA524SECTOR6</v>
          </cell>
          <cell r="G1044">
            <v>524</v>
          </cell>
          <cell r="H1044">
            <v>23995</v>
          </cell>
          <cell r="I1044">
            <v>71885.1482457975</v>
          </cell>
        </row>
        <row r="1045">
          <cell r="E1045" t="str">
            <v>UA526SERVICE23995</v>
          </cell>
          <cell r="F1045" t="str">
            <v>UA526SECTOR6</v>
          </cell>
          <cell r="G1045">
            <v>526</v>
          </cell>
          <cell r="H1045">
            <v>23995</v>
          </cell>
          <cell r="I1045">
            <v>40351.8244673388</v>
          </cell>
        </row>
        <row r="1046">
          <cell r="E1046" t="str">
            <v>UA528SERVICE23995</v>
          </cell>
          <cell r="F1046" t="str">
            <v>UA528SECTOR6</v>
          </cell>
          <cell r="G1046">
            <v>528</v>
          </cell>
          <cell r="H1046">
            <v>23995</v>
          </cell>
          <cell r="I1046">
            <v>90813.6336974615</v>
          </cell>
        </row>
        <row r="1047">
          <cell r="E1047" t="str">
            <v>UA530SERVICE23995</v>
          </cell>
          <cell r="F1047" t="str">
            <v>UA530SECTOR6</v>
          </cell>
          <cell r="G1047">
            <v>530</v>
          </cell>
          <cell r="H1047">
            <v>23995</v>
          </cell>
          <cell r="I1047">
            <v>134729.082386556</v>
          </cell>
        </row>
        <row r="1048">
          <cell r="E1048" t="str">
            <v>UA532SERVICE23995</v>
          </cell>
          <cell r="F1048" t="str">
            <v>UA532SECTOR6</v>
          </cell>
          <cell r="G1048">
            <v>532</v>
          </cell>
          <cell r="H1048">
            <v>23995</v>
          </cell>
          <cell r="I1048">
            <v>207744.647960789</v>
          </cell>
        </row>
        <row r="1049">
          <cell r="E1049" t="str">
            <v>UA534SERVICE23995</v>
          </cell>
          <cell r="F1049" t="str">
            <v>UA534SECTOR6</v>
          </cell>
          <cell r="G1049">
            <v>534</v>
          </cell>
          <cell r="H1049">
            <v>23995</v>
          </cell>
          <cell r="I1049">
            <v>133682.195846761</v>
          </cell>
        </row>
        <row r="1050">
          <cell r="E1050" t="str">
            <v>UA536SERVICE23995</v>
          </cell>
          <cell r="F1050" t="str">
            <v>UA536SECTOR6</v>
          </cell>
          <cell r="G1050">
            <v>536</v>
          </cell>
          <cell r="H1050">
            <v>23995</v>
          </cell>
          <cell r="I1050">
            <v>118452.167938268</v>
          </cell>
        </row>
        <row r="1051">
          <cell r="E1051" t="str">
            <v>UA538SERVICE23995</v>
          </cell>
          <cell r="F1051" t="str">
            <v>UA538SECTOR6</v>
          </cell>
          <cell r="G1051">
            <v>538</v>
          </cell>
          <cell r="H1051">
            <v>23995</v>
          </cell>
          <cell r="I1051">
            <v>93748.194262229</v>
          </cell>
        </row>
        <row r="1052">
          <cell r="E1052" t="str">
            <v>UA540SERVICE23995</v>
          </cell>
          <cell r="F1052" t="str">
            <v>UA540SECTOR6</v>
          </cell>
          <cell r="G1052">
            <v>540</v>
          </cell>
          <cell r="H1052">
            <v>23995</v>
          </cell>
          <cell r="I1052">
            <v>238114.633475218</v>
          </cell>
        </row>
        <row r="1053">
          <cell r="E1053" t="str">
            <v>UA542SERVICE23995</v>
          </cell>
          <cell r="F1053" t="str">
            <v>UA542SECTOR6</v>
          </cell>
          <cell r="G1053">
            <v>542</v>
          </cell>
          <cell r="H1053">
            <v>23995</v>
          </cell>
          <cell r="I1053">
            <v>69649.8629518355</v>
          </cell>
        </row>
        <row r="1054">
          <cell r="E1054" t="str">
            <v>UA544SERVICE23995</v>
          </cell>
          <cell r="F1054" t="str">
            <v>UA544SECTOR6</v>
          </cell>
          <cell r="G1054">
            <v>544</v>
          </cell>
          <cell r="H1054">
            <v>23995</v>
          </cell>
          <cell r="I1054">
            <v>189482.873524553</v>
          </cell>
        </row>
        <row r="1055">
          <cell r="E1055" t="str">
            <v>UA545SERVICE23995</v>
          </cell>
          <cell r="F1055" t="str">
            <v>UA545SECTOR6</v>
          </cell>
          <cell r="G1055">
            <v>545</v>
          </cell>
          <cell r="H1055">
            <v>23995</v>
          </cell>
          <cell r="I1055">
            <v>80184.1784197511</v>
          </cell>
        </row>
        <row r="1056">
          <cell r="E1056" t="str">
            <v>UA546SERVICE23995</v>
          </cell>
          <cell r="F1056" t="str">
            <v>UA546SECTOR6</v>
          </cell>
          <cell r="G1056">
            <v>546</v>
          </cell>
          <cell r="H1056">
            <v>23995</v>
          </cell>
          <cell r="I1056">
            <v>95124.9279918593</v>
          </cell>
        </row>
        <row r="1057">
          <cell r="E1057" t="str">
            <v>UA548SERVICE23995</v>
          </cell>
          <cell r="F1057" t="str">
            <v>UA548SECTOR6</v>
          </cell>
          <cell r="G1057">
            <v>548</v>
          </cell>
          <cell r="H1057">
            <v>23995</v>
          </cell>
          <cell r="I1057">
            <v>45660.7440173932</v>
          </cell>
        </row>
        <row r="1058">
          <cell r="E1058" t="str">
            <v>UA550SERVICE23995</v>
          </cell>
          <cell r="F1058" t="str">
            <v>UA550SECTOR6</v>
          </cell>
          <cell r="G1058">
            <v>550</v>
          </cell>
          <cell r="H1058">
            <v>23995</v>
          </cell>
          <cell r="I1058">
            <v>164672.614563431</v>
          </cell>
        </row>
        <row r="1059">
          <cell r="E1059" t="str">
            <v>UA552SERVICE23995</v>
          </cell>
          <cell r="F1059" t="str">
            <v>UA552SECTOR6</v>
          </cell>
          <cell r="G1059">
            <v>552</v>
          </cell>
          <cell r="H1059">
            <v>23995</v>
          </cell>
          <cell r="I1059">
            <v>349514.908413525</v>
          </cell>
        </row>
        <row r="1060">
          <cell r="E1060" t="str">
            <v>UA512SERVICE23996</v>
          </cell>
          <cell r="F1060" t="str">
            <v>UA512SECTOR6</v>
          </cell>
          <cell r="G1060">
            <v>512</v>
          </cell>
          <cell r="H1060">
            <v>23996</v>
          </cell>
          <cell r="I1060">
            <v>47599.8529923598</v>
          </cell>
        </row>
        <row r="1061">
          <cell r="E1061" t="str">
            <v>UA514SERVICE23996</v>
          </cell>
          <cell r="F1061" t="str">
            <v>UA514SECTOR6</v>
          </cell>
          <cell r="G1061">
            <v>514</v>
          </cell>
          <cell r="H1061">
            <v>23996</v>
          </cell>
          <cell r="I1061">
            <v>73953.6669413998</v>
          </cell>
        </row>
        <row r="1062">
          <cell r="E1062" t="str">
            <v>UA516SERVICE23996</v>
          </cell>
          <cell r="F1062" t="str">
            <v>UA516SECTOR6</v>
          </cell>
          <cell r="G1062">
            <v>516</v>
          </cell>
          <cell r="H1062">
            <v>23996</v>
          </cell>
          <cell r="I1062">
            <v>77099.1369148064</v>
          </cell>
        </row>
        <row r="1063">
          <cell r="E1063" t="str">
            <v>UA518SERVICE23996</v>
          </cell>
          <cell r="F1063" t="str">
            <v>UA518SECTOR6</v>
          </cell>
          <cell r="G1063">
            <v>518</v>
          </cell>
          <cell r="H1063">
            <v>23996</v>
          </cell>
          <cell r="I1063">
            <v>76644.8830249493</v>
          </cell>
        </row>
        <row r="1064">
          <cell r="E1064" t="str">
            <v>UA520SERVICE23996</v>
          </cell>
          <cell r="F1064" t="str">
            <v>UA520SECTOR6</v>
          </cell>
          <cell r="G1064">
            <v>520</v>
          </cell>
          <cell r="H1064">
            <v>23996</v>
          </cell>
          <cell r="I1064">
            <v>101268.929224663</v>
          </cell>
        </row>
        <row r="1065">
          <cell r="E1065" t="str">
            <v>UA522SERVICE23996</v>
          </cell>
          <cell r="F1065" t="str">
            <v>UA522SECTOR6</v>
          </cell>
          <cell r="G1065">
            <v>522</v>
          </cell>
          <cell r="H1065">
            <v>23996</v>
          </cell>
          <cell r="I1065">
            <v>109960.229647772</v>
          </cell>
        </row>
        <row r="1066">
          <cell r="E1066" t="str">
            <v>UA524SERVICE23996</v>
          </cell>
          <cell r="F1066" t="str">
            <v>UA524SECTOR6</v>
          </cell>
          <cell r="G1066">
            <v>524</v>
          </cell>
          <cell r="H1066">
            <v>23996</v>
          </cell>
          <cell r="I1066">
            <v>68150.5008018558</v>
          </cell>
        </row>
        <row r="1067">
          <cell r="E1067" t="str">
            <v>UA526SERVICE23996</v>
          </cell>
          <cell r="F1067" t="str">
            <v>UA526SECTOR6</v>
          </cell>
          <cell r="G1067">
            <v>526</v>
          </cell>
          <cell r="H1067">
            <v>23996</v>
          </cell>
          <cell r="I1067">
            <v>38255.4270642196</v>
          </cell>
        </row>
        <row r="1068">
          <cell r="E1068" t="str">
            <v>UA528SERVICE23996</v>
          </cell>
          <cell r="F1068" t="str">
            <v>UA528SECTOR6</v>
          </cell>
          <cell r="G1068">
            <v>528</v>
          </cell>
          <cell r="H1068">
            <v>23996</v>
          </cell>
          <cell r="I1068">
            <v>86095.5950867098</v>
          </cell>
        </row>
        <row r="1069">
          <cell r="E1069" t="str">
            <v>UA530SERVICE23996</v>
          </cell>
          <cell r="F1069" t="str">
            <v>UA530SECTOR6</v>
          </cell>
          <cell r="G1069">
            <v>530</v>
          </cell>
          <cell r="H1069">
            <v>23996</v>
          </cell>
          <cell r="I1069">
            <v>127729.505485927</v>
          </cell>
        </row>
        <row r="1070">
          <cell r="E1070" t="str">
            <v>UA532SERVICE23996</v>
          </cell>
          <cell r="F1070" t="str">
            <v>UA532SECTOR6</v>
          </cell>
          <cell r="G1070">
            <v>532</v>
          </cell>
          <cell r="H1070">
            <v>23996</v>
          </cell>
          <cell r="I1070">
            <v>196951.695070903</v>
          </cell>
        </row>
        <row r="1071">
          <cell r="E1071" t="str">
            <v>UA534SERVICE23996</v>
          </cell>
          <cell r="F1071" t="str">
            <v>UA534SECTOR6</v>
          </cell>
          <cell r="G1071">
            <v>534</v>
          </cell>
          <cell r="H1071">
            <v>23996</v>
          </cell>
          <cell r="I1071">
            <v>126737.007818318</v>
          </cell>
        </row>
        <row r="1072">
          <cell r="E1072" t="str">
            <v>UA536SERVICE23996</v>
          </cell>
          <cell r="F1072" t="str">
            <v>UA536SECTOR6</v>
          </cell>
          <cell r="G1072">
            <v>536</v>
          </cell>
          <cell r="H1072">
            <v>23996</v>
          </cell>
          <cell r="I1072">
            <v>112298.225197448</v>
          </cell>
        </row>
        <row r="1073">
          <cell r="E1073" t="str">
            <v>UA538SERVICE23996</v>
          </cell>
          <cell r="F1073" t="str">
            <v>UA538SECTOR6</v>
          </cell>
          <cell r="G1073">
            <v>538</v>
          </cell>
          <cell r="H1073">
            <v>23996</v>
          </cell>
          <cell r="I1073">
            <v>88877.6964943392</v>
          </cell>
        </row>
        <row r="1074">
          <cell r="E1074" t="str">
            <v>UA540SERVICE23996</v>
          </cell>
          <cell r="F1074" t="str">
            <v>UA540SECTOR6</v>
          </cell>
          <cell r="G1074">
            <v>540</v>
          </cell>
          <cell r="H1074">
            <v>23996</v>
          </cell>
          <cell r="I1074">
            <v>225743.86943043</v>
          </cell>
        </row>
        <row r="1075">
          <cell r="E1075" t="str">
            <v>UA542SERVICE23996</v>
          </cell>
          <cell r="F1075" t="str">
            <v>UA542SECTOR6</v>
          </cell>
          <cell r="G1075">
            <v>542</v>
          </cell>
          <cell r="H1075">
            <v>23996</v>
          </cell>
          <cell r="I1075">
            <v>66031.3452330636</v>
          </cell>
        </row>
        <row r="1076">
          <cell r="E1076" t="str">
            <v>UA544SERVICE23996</v>
          </cell>
          <cell r="F1076" t="str">
            <v>UA544SECTOR6</v>
          </cell>
          <cell r="G1076">
            <v>544</v>
          </cell>
          <cell r="H1076">
            <v>23996</v>
          </cell>
          <cell r="I1076">
            <v>179638.674179516</v>
          </cell>
        </row>
        <row r="1077">
          <cell r="E1077" t="str">
            <v>UA545SERVICE23996</v>
          </cell>
          <cell r="F1077" t="str">
            <v>UA545SECTOR6</v>
          </cell>
          <cell r="G1077">
            <v>545</v>
          </cell>
          <cell r="H1077">
            <v>23996</v>
          </cell>
          <cell r="I1077">
            <v>76018.371653158</v>
          </cell>
        </row>
        <row r="1078">
          <cell r="E1078" t="str">
            <v>UA546SERVICE23996</v>
          </cell>
          <cell r="F1078" t="str">
            <v>UA546SECTOR6</v>
          </cell>
          <cell r="G1078">
            <v>546</v>
          </cell>
          <cell r="H1078">
            <v>23996</v>
          </cell>
          <cell r="I1078">
            <v>90182.9048083611</v>
          </cell>
        </row>
        <row r="1079">
          <cell r="E1079" t="str">
            <v>UA548SERVICE23996</v>
          </cell>
          <cell r="F1079" t="str">
            <v>UA548SECTOR6</v>
          </cell>
          <cell r="G1079">
            <v>548</v>
          </cell>
          <cell r="H1079">
            <v>23996</v>
          </cell>
          <cell r="I1079">
            <v>43288.5324396978</v>
          </cell>
        </row>
        <row r="1080">
          <cell r="E1080" t="str">
            <v>UA550SERVICE23996</v>
          </cell>
          <cell r="F1080" t="str">
            <v>UA550SECTOR6</v>
          </cell>
          <cell r="G1080">
            <v>550</v>
          </cell>
          <cell r="H1080">
            <v>23996</v>
          </cell>
          <cell r="I1080">
            <v>156117.382028281</v>
          </cell>
        </row>
        <row r="1081">
          <cell r="E1081" t="str">
            <v>UA552SERVICE23996</v>
          </cell>
          <cell r="F1081" t="str">
            <v>UA552SECTOR6</v>
          </cell>
          <cell r="G1081">
            <v>552</v>
          </cell>
          <cell r="H1081">
            <v>23996</v>
          </cell>
          <cell r="I1081">
            <v>331356.568461817</v>
          </cell>
        </row>
        <row r="1082">
          <cell r="E1082" t="str">
            <v>UA512SERVICE23997</v>
          </cell>
          <cell r="F1082" t="str">
            <v>UA512SECTOR6</v>
          </cell>
          <cell r="G1082">
            <v>512</v>
          </cell>
          <cell r="H1082">
            <v>23997</v>
          </cell>
          <cell r="I1082">
            <v>249029.004468543</v>
          </cell>
        </row>
        <row r="1083">
          <cell r="E1083" t="str">
            <v>UA514SERVICE23997</v>
          </cell>
          <cell r="F1083" t="str">
            <v>UA514SECTOR6</v>
          </cell>
          <cell r="G1083">
            <v>514</v>
          </cell>
          <cell r="H1083">
            <v>23997</v>
          </cell>
          <cell r="I1083">
            <v>438107.77062264</v>
          </cell>
        </row>
        <row r="1084">
          <cell r="E1084" t="str">
            <v>UA516SERVICE23997</v>
          </cell>
          <cell r="F1084" t="str">
            <v>UA516SECTOR6</v>
          </cell>
          <cell r="G1084">
            <v>516</v>
          </cell>
          <cell r="H1084">
            <v>23997</v>
          </cell>
          <cell r="I1084">
            <v>479068.727822755</v>
          </cell>
        </row>
        <row r="1085">
          <cell r="E1085" t="str">
            <v>UA518SERVICE23997</v>
          </cell>
          <cell r="F1085" t="str">
            <v>UA518SECTOR6</v>
          </cell>
          <cell r="G1085">
            <v>518</v>
          </cell>
          <cell r="H1085">
            <v>23997</v>
          </cell>
          <cell r="I1085">
            <v>385749.775328169</v>
          </cell>
        </row>
        <row r="1086">
          <cell r="E1086" t="str">
            <v>UA520SERVICE23997</v>
          </cell>
          <cell r="F1086" t="str">
            <v>UA520SECTOR6</v>
          </cell>
          <cell r="G1086">
            <v>520</v>
          </cell>
          <cell r="H1086">
            <v>23997</v>
          </cell>
          <cell r="I1086">
            <v>426584.24493527</v>
          </cell>
        </row>
        <row r="1087">
          <cell r="E1087" t="str">
            <v>UA522SERVICE23997</v>
          </cell>
          <cell r="F1087" t="str">
            <v>UA522SECTOR6</v>
          </cell>
          <cell r="G1087">
            <v>522</v>
          </cell>
          <cell r="H1087">
            <v>23997</v>
          </cell>
          <cell r="I1087">
            <v>418793.609624348</v>
          </cell>
        </row>
        <row r="1088">
          <cell r="E1088" t="str">
            <v>UA524SERVICE23997</v>
          </cell>
          <cell r="F1088" t="str">
            <v>UA524SECTOR6</v>
          </cell>
          <cell r="G1088">
            <v>524</v>
          </cell>
          <cell r="H1088">
            <v>23997</v>
          </cell>
          <cell r="I1088">
            <v>509927.916606406</v>
          </cell>
        </row>
        <row r="1089">
          <cell r="E1089" t="str">
            <v>UA526SERVICE23997</v>
          </cell>
          <cell r="F1089" t="str">
            <v>UA526SECTOR6</v>
          </cell>
          <cell r="G1089">
            <v>526</v>
          </cell>
          <cell r="H1089">
            <v>23997</v>
          </cell>
          <cell r="I1089">
            <v>278636.465400762</v>
          </cell>
        </row>
        <row r="1090">
          <cell r="E1090" t="str">
            <v>UA528SERVICE23997</v>
          </cell>
          <cell r="F1090" t="str">
            <v>UA528SECTOR6</v>
          </cell>
          <cell r="G1090">
            <v>528</v>
          </cell>
          <cell r="H1090">
            <v>23997</v>
          </cell>
          <cell r="I1090">
            <v>420989.673346239</v>
          </cell>
        </row>
        <row r="1091">
          <cell r="E1091" t="str">
            <v>UA530SERVICE23997</v>
          </cell>
          <cell r="F1091" t="str">
            <v>UA530SECTOR6</v>
          </cell>
          <cell r="G1091">
            <v>530</v>
          </cell>
          <cell r="H1091">
            <v>23997</v>
          </cell>
          <cell r="I1091">
            <v>689170.849802577</v>
          </cell>
        </row>
        <row r="1092">
          <cell r="E1092" t="str">
            <v>UA532SERVICE23997</v>
          </cell>
          <cell r="F1092" t="str">
            <v>UA532SECTOR6</v>
          </cell>
          <cell r="G1092">
            <v>532</v>
          </cell>
          <cell r="H1092">
            <v>23997</v>
          </cell>
          <cell r="I1092">
            <v>806787.530139691</v>
          </cell>
        </row>
        <row r="1093">
          <cell r="E1093" t="str">
            <v>UA534SERVICE23997</v>
          </cell>
          <cell r="F1093" t="str">
            <v>UA534SECTOR6</v>
          </cell>
          <cell r="G1093">
            <v>534</v>
          </cell>
          <cell r="H1093">
            <v>23997</v>
          </cell>
          <cell r="I1093">
            <v>526594.556890358</v>
          </cell>
        </row>
        <row r="1094">
          <cell r="E1094" t="str">
            <v>UA536SERVICE23997</v>
          </cell>
          <cell r="F1094" t="str">
            <v>UA536SECTOR6</v>
          </cell>
          <cell r="G1094">
            <v>536</v>
          </cell>
          <cell r="H1094">
            <v>23997</v>
          </cell>
          <cell r="I1094">
            <v>426048.201464425</v>
          </cell>
        </row>
        <row r="1095">
          <cell r="E1095" t="str">
            <v>UA538SERVICE23997</v>
          </cell>
          <cell r="F1095" t="str">
            <v>UA538SECTOR6</v>
          </cell>
          <cell r="G1095">
            <v>538</v>
          </cell>
          <cell r="H1095">
            <v>23997</v>
          </cell>
          <cell r="I1095">
            <v>372845.981144278</v>
          </cell>
        </row>
        <row r="1096">
          <cell r="E1096" t="str">
            <v>UA540SERVICE23997</v>
          </cell>
          <cell r="F1096" t="str">
            <v>UA540SECTOR6</v>
          </cell>
          <cell r="G1096">
            <v>540</v>
          </cell>
          <cell r="H1096">
            <v>23997</v>
          </cell>
          <cell r="I1096">
            <v>801619.974544368</v>
          </cell>
        </row>
        <row r="1097">
          <cell r="E1097" t="str">
            <v>UA542SERVICE23997</v>
          </cell>
          <cell r="F1097" t="str">
            <v>UA542SECTOR6</v>
          </cell>
          <cell r="G1097">
            <v>542</v>
          </cell>
          <cell r="H1097">
            <v>23997</v>
          </cell>
          <cell r="I1097">
            <v>190240.919115399</v>
          </cell>
        </row>
        <row r="1098">
          <cell r="E1098" t="str">
            <v>UA544SERVICE23997</v>
          </cell>
          <cell r="F1098" t="str">
            <v>UA544SECTOR6</v>
          </cell>
          <cell r="G1098">
            <v>544</v>
          </cell>
          <cell r="H1098">
            <v>23997</v>
          </cell>
          <cell r="I1098">
            <v>545975.083087873</v>
          </cell>
        </row>
        <row r="1099">
          <cell r="E1099" t="str">
            <v>UA545SERVICE23997</v>
          </cell>
          <cell r="F1099" t="str">
            <v>UA545SECTOR6</v>
          </cell>
          <cell r="G1099">
            <v>545</v>
          </cell>
          <cell r="H1099">
            <v>23997</v>
          </cell>
          <cell r="I1099">
            <v>256755.745033515</v>
          </cell>
        </row>
        <row r="1100">
          <cell r="E1100" t="str">
            <v>UA546SERVICE23997</v>
          </cell>
          <cell r="F1100" t="str">
            <v>UA546SECTOR6</v>
          </cell>
          <cell r="G1100">
            <v>546</v>
          </cell>
          <cell r="H1100">
            <v>23997</v>
          </cell>
          <cell r="I1100">
            <v>309854.604193231</v>
          </cell>
        </row>
        <row r="1101">
          <cell r="E1101" t="str">
            <v>UA548SERVICE23997</v>
          </cell>
          <cell r="F1101" t="str">
            <v>UA548SECTOR6</v>
          </cell>
          <cell r="G1101">
            <v>548</v>
          </cell>
          <cell r="H1101">
            <v>23997</v>
          </cell>
          <cell r="I1101">
            <v>284497.218406552</v>
          </cell>
        </row>
        <row r="1102">
          <cell r="E1102" t="str">
            <v>UA550SERVICE23997</v>
          </cell>
          <cell r="F1102" t="str">
            <v>UA550SECTOR6</v>
          </cell>
          <cell r="G1102">
            <v>550</v>
          </cell>
          <cell r="H1102">
            <v>23997</v>
          </cell>
          <cell r="I1102">
            <v>434635.496655329</v>
          </cell>
        </row>
        <row r="1103">
          <cell r="E1103" t="str">
            <v>UA552SERVICE23997</v>
          </cell>
          <cell r="F1103" t="str">
            <v>UA552SECTOR6</v>
          </cell>
          <cell r="G1103">
            <v>552</v>
          </cell>
          <cell r="H1103">
            <v>23997</v>
          </cell>
          <cell r="I1103">
            <v>865086.651367265</v>
          </cell>
        </row>
        <row r="1104">
          <cell r="E1104" t="str">
            <v>UA512SERVICE23998</v>
          </cell>
          <cell r="F1104" t="str">
            <v>UA512SECTOR6</v>
          </cell>
          <cell r="G1104">
            <v>512</v>
          </cell>
          <cell r="H1104">
            <v>23998</v>
          </cell>
          <cell r="I1104">
            <v>66336.4682381497</v>
          </cell>
        </row>
        <row r="1105">
          <cell r="E1105" t="str">
            <v>UA514SERVICE23998</v>
          </cell>
          <cell r="F1105" t="str">
            <v>UA514SECTOR6</v>
          </cell>
          <cell r="G1105">
            <v>514</v>
          </cell>
          <cell r="H1105">
            <v>23998</v>
          </cell>
          <cell r="I1105">
            <v>112651.398842024</v>
          </cell>
        </row>
        <row r="1106">
          <cell r="E1106" t="str">
            <v>UA516SERVICE23998</v>
          </cell>
          <cell r="F1106" t="str">
            <v>UA516SECTOR6</v>
          </cell>
          <cell r="G1106">
            <v>516</v>
          </cell>
          <cell r="H1106">
            <v>23998</v>
          </cell>
          <cell r="I1106">
            <v>115613.84463037</v>
          </cell>
        </row>
        <row r="1107">
          <cell r="E1107" t="str">
            <v>UA518SERVICE23998</v>
          </cell>
          <cell r="F1107" t="str">
            <v>UA518SECTOR6</v>
          </cell>
          <cell r="G1107">
            <v>518</v>
          </cell>
          <cell r="H1107">
            <v>23998</v>
          </cell>
          <cell r="I1107">
            <v>101948.6229097</v>
          </cell>
        </row>
        <row r="1108">
          <cell r="E1108" t="str">
            <v>UA520SERVICE23998</v>
          </cell>
          <cell r="F1108" t="str">
            <v>UA520SECTOR6</v>
          </cell>
          <cell r="G1108">
            <v>520</v>
          </cell>
          <cell r="H1108">
            <v>23998</v>
          </cell>
          <cell r="I1108">
            <v>129716.960755891</v>
          </cell>
        </row>
        <row r="1109">
          <cell r="E1109" t="str">
            <v>UA522SERVICE23998</v>
          </cell>
          <cell r="F1109" t="str">
            <v>UA522SECTOR6</v>
          </cell>
          <cell r="G1109">
            <v>522</v>
          </cell>
          <cell r="H1109">
            <v>23998</v>
          </cell>
          <cell r="I1109">
            <v>128539.052111006</v>
          </cell>
        </row>
        <row r="1110">
          <cell r="E1110" t="str">
            <v>UA524SERVICE23998</v>
          </cell>
          <cell r="F1110" t="str">
            <v>UA524SECTOR6</v>
          </cell>
          <cell r="G1110">
            <v>524</v>
          </cell>
          <cell r="H1110">
            <v>23998</v>
          </cell>
          <cell r="I1110">
            <v>122099.432042359</v>
          </cell>
        </row>
        <row r="1111">
          <cell r="E1111" t="str">
            <v>UA526SERVICE23998</v>
          </cell>
          <cell r="F1111" t="str">
            <v>UA526SECTOR6</v>
          </cell>
          <cell r="G1111">
            <v>526</v>
          </cell>
          <cell r="H1111">
            <v>23998</v>
          </cell>
          <cell r="I1111">
            <v>69818.3996010156</v>
          </cell>
        </row>
        <row r="1112">
          <cell r="E1112" t="str">
            <v>UA528SERVICE23998</v>
          </cell>
          <cell r="F1112" t="str">
            <v>UA528SECTOR6</v>
          </cell>
          <cell r="G1112">
            <v>528</v>
          </cell>
          <cell r="H1112">
            <v>23998</v>
          </cell>
          <cell r="I1112">
            <v>114053.968102835</v>
          </cell>
        </row>
        <row r="1113">
          <cell r="E1113" t="str">
            <v>UA530SERVICE23998</v>
          </cell>
          <cell r="F1113" t="str">
            <v>UA530SECTOR6</v>
          </cell>
          <cell r="G1113">
            <v>530</v>
          </cell>
          <cell r="H1113">
            <v>23998</v>
          </cell>
          <cell r="I1113">
            <v>181156.04889617</v>
          </cell>
        </row>
        <row r="1114">
          <cell r="E1114" t="str">
            <v>UA532SERVICE23998</v>
          </cell>
          <cell r="F1114" t="str">
            <v>UA532SECTOR6</v>
          </cell>
          <cell r="G1114">
            <v>532</v>
          </cell>
          <cell r="H1114">
            <v>23998</v>
          </cell>
          <cell r="I1114">
            <v>237750.460925809</v>
          </cell>
        </row>
        <row r="1115">
          <cell r="E1115" t="str">
            <v>UA534SERVICE23998</v>
          </cell>
          <cell r="F1115" t="str">
            <v>UA534SECTOR6</v>
          </cell>
          <cell r="G1115">
            <v>534</v>
          </cell>
          <cell r="H1115">
            <v>23998</v>
          </cell>
          <cell r="I1115">
            <v>152628.638706336</v>
          </cell>
        </row>
        <row r="1116">
          <cell r="E1116" t="str">
            <v>UA536SERVICE23998</v>
          </cell>
          <cell r="F1116" t="str">
            <v>UA536SECTOR6</v>
          </cell>
          <cell r="G1116">
            <v>536</v>
          </cell>
          <cell r="H1116">
            <v>23998</v>
          </cell>
          <cell r="I1116">
            <v>132470.637825966</v>
          </cell>
        </row>
        <row r="1117">
          <cell r="E1117" t="str">
            <v>UA538SERVICE23998</v>
          </cell>
          <cell r="F1117" t="str">
            <v>UA538SECTOR6</v>
          </cell>
          <cell r="G1117">
            <v>538</v>
          </cell>
          <cell r="H1117">
            <v>23998</v>
          </cell>
          <cell r="I1117">
            <v>111431.464740705</v>
          </cell>
        </row>
        <row r="1118">
          <cell r="E1118" t="str">
            <v>UA540SERVICE23998</v>
          </cell>
          <cell r="F1118" t="str">
            <v>UA540SECTOR6</v>
          </cell>
          <cell r="G1118">
            <v>540</v>
          </cell>
          <cell r="H1118">
            <v>23998</v>
          </cell>
          <cell r="I1118">
            <v>248265.504127339</v>
          </cell>
        </row>
        <row r="1119">
          <cell r="E1119" t="str">
            <v>UA542SERVICE23998</v>
          </cell>
          <cell r="F1119" t="str">
            <v>UA542SECTOR6</v>
          </cell>
          <cell r="G1119">
            <v>542</v>
          </cell>
          <cell r="H1119">
            <v>23998</v>
          </cell>
          <cell r="I1119">
            <v>64709.9885881415</v>
          </cell>
        </row>
        <row r="1120">
          <cell r="E1120" t="str">
            <v>UA544SERVICE23998</v>
          </cell>
          <cell r="F1120" t="str">
            <v>UA544SECTOR6</v>
          </cell>
          <cell r="G1120">
            <v>544</v>
          </cell>
          <cell r="H1120">
            <v>23998</v>
          </cell>
          <cell r="I1120">
            <v>183064.691226015</v>
          </cell>
        </row>
        <row r="1121">
          <cell r="E1121" t="str">
            <v>UA545SERVICE23998</v>
          </cell>
          <cell r="F1121" t="str">
            <v>UA545SECTOR6</v>
          </cell>
          <cell r="G1121">
            <v>545</v>
          </cell>
          <cell r="H1121">
            <v>23998</v>
          </cell>
          <cell r="I1121">
            <v>79860.7248505498</v>
          </cell>
        </row>
        <row r="1122">
          <cell r="E1122" t="str">
            <v>UA546SERVICE23998</v>
          </cell>
          <cell r="F1122" t="str">
            <v>UA546SECTOR6</v>
          </cell>
          <cell r="G1122">
            <v>546</v>
          </cell>
          <cell r="H1122">
            <v>23998</v>
          </cell>
          <cell r="I1122">
            <v>96261.4515617384</v>
          </cell>
        </row>
        <row r="1123">
          <cell r="E1123" t="str">
            <v>UA548SERVICE23998</v>
          </cell>
          <cell r="F1123" t="str">
            <v>UA548SECTOR6</v>
          </cell>
          <cell r="G1123">
            <v>548</v>
          </cell>
          <cell r="H1123">
            <v>23998</v>
          </cell>
          <cell r="I1123">
            <v>73646.6071002177</v>
          </cell>
        </row>
        <row r="1124">
          <cell r="E1124" t="str">
            <v>UA550SERVICE23998</v>
          </cell>
          <cell r="F1124" t="str">
            <v>UA550SECTOR6</v>
          </cell>
          <cell r="G1124">
            <v>550</v>
          </cell>
          <cell r="H1124">
            <v>23998</v>
          </cell>
          <cell r="I1124">
            <v>148712.288947324</v>
          </cell>
        </row>
        <row r="1125">
          <cell r="E1125" t="str">
            <v>UA552SERVICE23998</v>
          </cell>
          <cell r="F1125" t="str">
            <v>UA552SECTOR6</v>
          </cell>
          <cell r="G1125">
            <v>552</v>
          </cell>
          <cell r="H1125">
            <v>23998</v>
          </cell>
          <cell r="I1125">
            <v>329263.34527033</v>
          </cell>
        </row>
        <row r="1126">
          <cell r="E1126" t="str">
            <v>UA512SERVICE23999</v>
          </cell>
          <cell r="F1126" t="str">
            <v>UA512SECTOR6</v>
          </cell>
          <cell r="G1126">
            <v>512</v>
          </cell>
          <cell r="H1126">
            <v>23999</v>
          </cell>
          <cell r="I1126">
            <v>45454.5454545455</v>
          </cell>
        </row>
        <row r="1127">
          <cell r="E1127" t="str">
            <v>UA514SERVICE23999</v>
          </cell>
          <cell r="F1127" t="str">
            <v>UA514SECTOR6</v>
          </cell>
          <cell r="G1127">
            <v>514</v>
          </cell>
          <cell r="H1127">
            <v>23999</v>
          </cell>
          <cell r="I1127">
            <v>45454.5454545455</v>
          </cell>
        </row>
        <row r="1128">
          <cell r="E1128" t="str">
            <v>UA516SERVICE23999</v>
          </cell>
          <cell r="F1128" t="str">
            <v>UA516SECTOR6</v>
          </cell>
          <cell r="G1128">
            <v>516</v>
          </cell>
          <cell r="H1128">
            <v>23999</v>
          </cell>
          <cell r="I1128">
            <v>45454.5454545455</v>
          </cell>
        </row>
        <row r="1129">
          <cell r="E1129" t="str">
            <v>UA518SERVICE23999</v>
          </cell>
          <cell r="F1129" t="str">
            <v>UA518SECTOR6</v>
          </cell>
          <cell r="G1129">
            <v>518</v>
          </cell>
          <cell r="H1129">
            <v>23999</v>
          </cell>
          <cell r="I1129">
            <v>45454.5454545455</v>
          </cell>
        </row>
        <row r="1130">
          <cell r="E1130" t="str">
            <v>UA520SERVICE23999</v>
          </cell>
          <cell r="F1130" t="str">
            <v>UA520SECTOR6</v>
          </cell>
          <cell r="G1130">
            <v>520</v>
          </cell>
          <cell r="H1130">
            <v>23999</v>
          </cell>
          <cell r="I1130">
            <v>45454.5454545455</v>
          </cell>
        </row>
        <row r="1131">
          <cell r="E1131" t="str">
            <v>UA522SERVICE23999</v>
          </cell>
          <cell r="F1131" t="str">
            <v>UA522SECTOR6</v>
          </cell>
          <cell r="G1131">
            <v>522</v>
          </cell>
          <cell r="H1131">
            <v>23999</v>
          </cell>
          <cell r="I1131">
            <v>45454.5454545455</v>
          </cell>
        </row>
        <row r="1132">
          <cell r="E1132" t="str">
            <v>UA524SERVICE23999</v>
          </cell>
          <cell r="F1132" t="str">
            <v>UA524SECTOR6</v>
          </cell>
          <cell r="G1132">
            <v>524</v>
          </cell>
          <cell r="H1132">
            <v>23999</v>
          </cell>
          <cell r="I1132">
            <v>45454.5454545455</v>
          </cell>
        </row>
        <row r="1133">
          <cell r="E1133" t="str">
            <v>UA526SERVICE23999</v>
          </cell>
          <cell r="F1133" t="str">
            <v>UA526SECTOR6</v>
          </cell>
          <cell r="G1133">
            <v>526</v>
          </cell>
          <cell r="H1133">
            <v>23999</v>
          </cell>
          <cell r="I1133">
            <v>45454.5454545455</v>
          </cell>
        </row>
        <row r="1134">
          <cell r="E1134" t="str">
            <v>UA528SERVICE23999</v>
          </cell>
          <cell r="F1134" t="str">
            <v>UA528SECTOR6</v>
          </cell>
          <cell r="G1134">
            <v>528</v>
          </cell>
          <cell r="H1134">
            <v>23999</v>
          </cell>
          <cell r="I1134">
            <v>45454.5454545455</v>
          </cell>
        </row>
        <row r="1135">
          <cell r="E1135" t="str">
            <v>UA530SERVICE23999</v>
          </cell>
          <cell r="F1135" t="str">
            <v>UA530SECTOR6</v>
          </cell>
          <cell r="G1135">
            <v>530</v>
          </cell>
          <cell r="H1135">
            <v>23999</v>
          </cell>
          <cell r="I1135">
            <v>45454.5454545455</v>
          </cell>
        </row>
        <row r="1136">
          <cell r="E1136" t="str">
            <v>UA532SERVICE23999</v>
          </cell>
          <cell r="F1136" t="str">
            <v>UA532SECTOR6</v>
          </cell>
          <cell r="G1136">
            <v>532</v>
          </cell>
          <cell r="H1136">
            <v>23999</v>
          </cell>
          <cell r="I1136">
            <v>45454.5454545455</v>
          </cell>
        </row>
        <row r="1137">
          <cell r="E1137" t="str">
            <v>UA534SERVICE23999</v>
          </cell>
          <cell r="F1137" t="str">
            <v>UA534SECTOR6</v>
          </cell>
          <cell r="G1137">
            <v>534</v>
          </cell>
          <cell r="H1137">
            <v>23999</v>
          </cell>
          <cell r="I1137">
            <v>45454.5454545455</v>
          </cell>
        </row>
        <row r="1138">
          <cell r="E1138" t="str">
            <v>UA536SERVICE23999</v>
          </cell>
          <cell r="F1138" t="str">
            <v>UA536SECTOR6</v>
          </cell>
          <cell r="G1138">
            <v>536</v>
          </cell>
          <cell r="H1138">
            <v>23999</v>
          </cell>
          <cell r="I1138">
            <v>45454.5454545455</v>
          </cell>
        </row>
        <row r="1139">
          <cell r="E1139" t="str">
            <v>UA538SERVICE23999</v>
          </cell>
          <cell r="F1139" t="str">
            <v>UA538SECTOR6</v>
          </cell>
          <cell r="G1139">
            <v>538</v>
          </cell>
          <cell r="H1139">
            <v>23999</v>
          </cell>
          <cell r="I1139">
            <v>45454.5454545455</v>
          </cell>
        </row>
        <row r="1140">
          <cell r="E1140" t="str">
            <v>UA540SERVICE23999</v>
          </cell>
          <cell r="F1140" t="str">
            <v>UA540SECTOR6</v>
          </cell>
          <cell r="G1140">
            <v>540</v>
          </cell>
          <cell r="H1140">
            <v>23999</v>
          </cell>
          <cell r="I1140">
            <v>45454.5454545455</v>
          </cell>
        </row>
        <row r="1141">
          <cell r="E1141" t="str">
            <v>UA542SERVICE23999</v>
          </cell>
          <cell r="F1141" t="str">
            <v>UA542SECTOR6</v>
          </cell>
          <cell r="G1141">
            <v>542</v>
          </cell>
          <cell r="H1141">
            <v>23999</v>
          </cell>
          <cell r="I1141">
            <v>45454.5454545455</v>
          </cell>
        </row>
        <row r="1142">
          <cell r="E1142" t="str">
            <v>UA544SERVICE23999</v>
          </cell>
          <cell r="F1142" t="str">
            <v>UA544SECTOR6</v>
          </cell>
          <cell r="G1142">
            <v>544</v>
          </cell>
          <cell r="H1142">
            <v>23999</v>
          </cell>
          <cell r="I1142">
            <v>45454.5454545455</v>
          </cell>
        </row>
        <row r="1143">
          <cell r="E1143" t="str">
            <v>UA545SERVICE23999</v>
          </cell>
          <cell r="F1143" t="str">
            <v>UA545SECTOR6</v>
          </cell>
          <cell r="G1143">
            <v>545</v>
          </cell>
          <cell r="H1143">
            <v>23999</v>
          </cell>
          <cell r="I1143">
            <v>45454.5454545455</v>
          </cell>
        </row>
        <row r="1144">
          <cell r="E1144" t="str">
            <v>UA546SERVICE23999</v>
          </cell>
          <cell r="F1144" t="str">
            <v>UA546SECTOR6</v>
          </cell>
          <cell r="G1144">
            <v>546</v>
          </cell>
          <cell r="H1144">
            <v>23999</v>
          </cell>
          <cell r="I1144">
            <v>45454.5454545455</v>
          </cell>
        </row>
        <row r="1145">
          <cell r="E1145" t="str">
            <v>UA548SERVICE23999</v>
          </cell>
          <cell r="F1145" t="str">
            <v>UA548SECTOR6</v>
          </cell>
          <cell r="G1145">
            <v>548</v>
          </cell>
          <cell r="H1145">
            <v>23999</v>
          </cell>
          <cell r="I1145">
            <v>45454.5454545455</v>
          </cell>
        </row>
        <row r="1146">
          <cell r="E1146" t="str">
            <v>UA550SERVICE23999</v>
          </cell>
          <cell r="F1146" t="str">
            <v>UA550SECTOR6</v>
          </cell>
          <cell r="G1146">
            <v>550</v>
          </cell>
          <cell r="H1146">
            <v>23999</v>
          </cell>
          <cell r="I1146">
            <v>45454.5454545455</v>
          </cell>
        </row>
        <row r="1147">
          <cell r="E1147" t="str">
            <v>UA552SERVICE23999</v>
          </cell>
          <cell r="F1147" t="str">
            <v>UA552SECTOR6</v>
          </cell>
          <cell r="G1147">
            <v>552</v>
          </cell>
          <cell r="H1147">
            <v>23999</v>
          </cell>
          <cell r="I1147">
            <v>45454.5454545455</v>
          </cell>
        </row>
        <row r="1148">
          <cell r="E1148" t="str">
            <v>UASERVICE</v>
          </cell>
        </row>
        <row r="1149">
          <cell r="E1149" t="str">
            <v>UASERVICE</v>
          </cell>
        </row>
        <row r="1150">
          <cell r="E1150" t="str">
            <v>UASERVICE</v>
          </cell>
        </row>
        <row r="1151">
          <cell r="E1151" t="str">
            <v>UASERVICE</v>
          </cell>
        </row>
        <row r="1152">
          <cell r="E1152" t="str">
            <v>UASERVICE</v>
          </cell>
        </row>
        <row r="1153">
          <cell r="E1153" t="str">
            <v>UASERVICE</v>
          </cell>
        </row>
        <row r="1154">
          <cell r="E1154" t="str">
            <v>UASERVICE</v>
          </cell>
        </row>
        <row r="1155">
          <cell r="E1155" t="str">
            <v>UASERVICE</v>
          </cell>
        </row>
        <row r="1156">
          <cell r="E1156" t="str">
            <v>UASERVICE</v>
          </cell>
        </row>
        <row r="1157">
          <cell r="E1157" t="str">
            <v>UASERVICE</v>
          </cell>
        </row>
        <row r="1158">
          <cell r="E1158" t="str">
            <v>UASERVICE</v>
          </cell>
        </row>
        <row r="1159">
          <cell r="E1159" t="str">
            <v>UASERVICE</v>
          </cell>
        </row>
        <row r="1160">
          <cell r="E1160" t="str">
            <v>UASERVICE</v>
          </cell>
        </row>
        <row r="1161">
          <cell r="E1161" t="str">
            <v>UASERVICE</v>
          </cell>
        </row>
        <row r="1162">
          <cell r="E1162" t="str">
            <v>UASERVICE</v>
          </cell>
        </row>
        <row r="1163">
          <cell r="E1163" t="str">
            <v>UASERVICE</v>
          </cell>
        </row>
        <row r="1164">
          <cell r="E1164" t="str">
            <v>UASERVICE</v>
          </cell>
        </row>
        <row r="1165">
          <cell r="E1165" t="str">
            <v>UASERVICE</v>
          </cell>
        </row>
        <row r="1166">
          <cell r="E1166" t="str">
            <v>UASERVICE</v>
          </cell>
        </row>
        <row r="1167">
          <cell r="E1167" t="str">
            <v>UASERVICE</v>
          </cell>
        </row>
        <row r="1168">
          <cell r="E1168" t="str">
            <v>UASERVICE</v>
          </cell>
        </row>
        <row r="1169">
          <cell r="E1169" t="str">
            <v>UASERVICE</v>
          </cell>
        </row>
        <row r="1170">
          <cell r="E1170" t="str">
            <v>UASERVICE</v>
          </cell>
        </row>
        <row r="1171">
          <cell r="E1171" t="str">
            <v>UASERVICE</v>
          </cell>
        </row>
        <row r="1172">
          <cell r="E1172" t="str">
            <v>UASERVICE</v>
          </cell>
        </row>
        <row r="1173">
          <cell r="E1173" t="str">
            <v>UASERVICE</v>
          </cell>
        </row>
        <row r="1174">
          <cell r="E1174" t="str">
            <v>UASERVICE</v>
          </cell>
        </row>
        <row r="1175">
          <cell r="E1175" t="str">
            <v>UASERVICE</v>
          </cell>
        </row>
        <row r="1176">
          <cell r="E1176" t="str">
            <v>UASERVICE</v>
          </cell>
        </row>
        <row r="1177">
          <cell r="E1177" t="str">
            <v>UASERVICE</v>
          </cell>
        </row>
        <row r="1178">
          <cell r="E1178" t="str">
            <v>UASERVICE</v>
          </cell>
        </row>
        <row r="1179">
          <cell r="E1179" t="str">
            <v>UASERVICE</v>
          </cell>
        </row>
        <row r="1180">
          <cell r="E1180" t="str">
            <v>UASERVICE</v>
          </cell>
        </row>
        <row r="1181">
          <cell r="E1181" t="str">
            <v>UASERVICE</v>
          </cell>
        </row>
        <row r="1182">
          <cell r="E1182" t="str">
            <v>UASERVICE</v>
          </cell>
        </row>
        <row r="1183">
          <cell r="E1183" t="str">
            <v>UASERVICE</v>
          </cell>
        </row>
        <row r="1184">
          <cell r="E1184" t="str">
            <v>UASERVICE</v>
          </cell>
        </row>
        <row r="1185">
          <cell r="E1185" t="str">
            <v>UASERVICE</v>
          </cell>
        </row>
        <row r="1186">
          <cell r="E1186" t="str">
            <v>UASERVICE</v>
          </cell>
        </row>
        <row r="1187">
          <cell r="E1187" t="str">
            <v>UASERVICE</v>
          </cell>
        </row>
        <row r="1188">
          <cell r="E1188" t="str">
            <v>UASERVICE</v>
          </cell>
        </row>
        <row r="1189">
          <cell r="E1189" t="str">
            <v>UASERVICE</v>
          </cell>
        </row>
        <row r="1190">
          <cell r="E1190" t="str">
            <v>UASERVICE</v>
          </cell>
        </row>
        <row r="1191">
          <cell r="E1191" t="str">
            <v>UASERVICE</v>
          </cell>
        </row>
        <row r="1192">
          <cell r="E1192" t="str">
            <v>UASERVICE</v>
          </cell>
        </row>
        <row r="1193">
          <cell r="E1193" t="str">
            <v>UASERVICE</v>
          </cell>
        </row>
        <row r="1194">
          <cell r="E1194" t="str">
            <v>UASERVICE</v>
          </cell>
        </row>
        <row r="1195">
          <cell r="E1195" t="str">
            <v>UASERVICE</v>
          </cell>
        </row>
        <row r="1196">
          <cell r="E1196" t="str">
            <v>UASERVICE</v>
          </cell>
        </row>
        <row r="1197">
          <cell r="E1197" t="str">
            <v>UASERVICE</v>
          </cell>
        </row>
        <row r="1198">
          <cell r="E1198" t="str">
            <v>UASERVICE</v>
          </cell>
        </row>
        <row r="1199">
          <cell r="E1199" t="str">
            <v>UASERVICE</v>
          </cell>
        </row>
        <row r="1200">
          <cell r="E1200" t="str">
            <v>UASERVICE</v>
          </cell>
        </row>
        <row r="1201">
          <cell r="E1201" t="str">
            <v>UASERVICE</v>
          </cell>
        </row>
        <row r="1202">
          <cell r="E1202" t="str">
            <v>UASERVICE</v>
          </cell>
        </row>
        <row r="1203">
          <cell r="E1203" t="str">
            <v>UASERVICE</v>
          </cell>
        </row>
        <row r="1204">
          <cell r="E1204" t="str">
            <v>UASERVICE</v>
          </cell>
        </row>
        <row r="1205">
          <cell r="E1205" t="str">
            <v>UASERVICE</v>
          </cell>
        </row>
        <row r="1206">
          <cell r="E1206" t="str">
            <v>UASERVICE</v>
          </cell>
        </row>
        <row r="1207">
          <cell r="E1207" t="str">
            <v>UASERVICE</v>
          </cell>
        </row>
        <row r="1208">
          <cell r="E1208" t="str">
            <v>UASERVICE</v>
          </cell>
        </row>
        <row r="1209">
          <cell r="E1209" t="str">
            <v>UASERVICE</v>
          </cell>
        </row>
        <row r="1210">
          <cell r="E1210" t="str">
            <v>UASERVICE</v>
          </cell>
        </row>
        <row r="1211">
          <cell r="E1211" t="str">
            <v>UASERVICE</v>
          </cell>
        </row>
        <row r="1212">
          <cell r="E1212" t="str">
            <v>UASERVICE</v>
          </cell>
        </row>
        <row r="1213">
          <cell r="E1213" t="str">
            <v>UASERVICE</v>
          </cell>
        </row>
        <row r="1214">
          <cell r="E1214" t="str">
            <v>UASERVICE</v>
          </cell>
        </row>
        <row r="1215">
          <cell r="E1215" t="str">
            <v>UASERVICE</v>
          </cell>
        </row>
        <row r="1216">
          <cell r="E1216" t="str">
            <v>UASERVICE</v>
          </cell>
        </row>
        <row r="1217">
          <cell r="E1217" t="str">
            <v>UASERVICE</v>
          </cell>
        </row>
        <row r="1218">
          <cell r="E1218" t="str">
            <v>UASERVICE</v>
          </cell>
        </row>
        <row r="1219">
          <cell r="E1219" t="str">
            <v>UASERVICE</v>
          </cell>
        </row>
        <row r="1220">
          <cell r="E1220" t="str">
            <v>UASERVICE</v>
          </cell>
        </row>
        <row r="1221">
          <cell r="E1221" t="str">
            <v>UASERVICE</v>
          </cell>
        </row>
        <row r="1222">
          <cell r="E1222" t="str">
            <v>UASERVICE</v>
          </cell>
        </row>
        <row r="1223">
          <cell r="E1223" t="str">
            <v>UASERVICE</v>
          </cell>
        </row>
        <row r="1224">
          <cell r="E1224" t="str">
            <v>UASERVICE</v>
          </cell>
        </row>
        <row r="1225">
          <cell r="E1225" t="str">
            <v>UASERVICE</v>
          </cell>
        </row>
        <row r="1226">
          <cell r="E1226" t="str">
            <v>UASERVICE</v>
          </cell>
        </row>
        <row r="1227">
          <cell r="E1227" t="str">
            <v>UASERVICE</v>
          </cell>
        </row>
        <row r="1228">
          <cell r="E1228" t="str">
            <v>UASERVICE</v>
          </cell>
        </row>
        <row r="1229">
          <cell r="E1229" t="str">
            <v>UASERVICE</v>
          </cell>
        </row>
        <row r="1230">
          <cell r="E1230" t="str">
            <v>UASERVICE</v>
          </cell>
        </row>
        <row r="1231">
          <cell r="E1231" t="str">
            <v>UASERVICE</v>
          </cell>
        </row>
        <row r="1232">
          <cell r="E1232" t="str">
            <v>UASERVICE</v>
          </cell>
        </row>
        <row r="1233">
          <cell r="E1233" t="str">
            <v>UASERVICE</v>
          </cell>
        </row>
        <row r="1234">
          <cell r="E1234" t="str">
            <v>UASERVICE</v>
          </cell>
        </row>
        <row r="1235">
          <cell r="E1235" t="str">
            <v>UASERVICE</v>
          </cell>
        </row>
        <row r="1236">
          <cell r="E1236" t="str">
            <v>UASERVICE</v>
          </cell>
        </row>
        <row r="1237">
          <cell r="E1237" t="str">
            <v>UASERVICE</v>
          </cell>
        </row>
        <row r="1238">
          <cell r="E1238" t="str">
            <v>UASERVICE</v>
          </cell>
        </row>
        <row r="1239">
          <cell r="E1239" t="str">
            <v>UASERVICE</v>
          </cell>
        </row>
        <row r="1240">
          <cell r="E1240" t="str">
            <v>UASERVICE</v>
          </cell>
        </row>
        <row r="1241">
          <cell r="E1241" t="str">
            <v>UASERVICE</v>
          </cell>
        </row>
        <row r="1242">
          <cell r="E1242" t="str">
            <v>UASERVICE</v>
          </cell>
        </row>
        <row r="1243">
          <cell r="E1243" t="str">
            <v>UASERVICE</v>
          </cell>
        </row>
        <row r="1244">
          <cell r="E1244" t="str">
            <v>UASERVICE</v>
          </cell>
        </row>
        <row r="1245">
          <cell r="E1245" t="str">
            <v>UASERVICE</v>
          </cell>
        </row>
        <row r="1246">
          <cell r="E1246" t="str">
            <v>UASERVICE</v>
          </cell>
        </row>
        <row r="1247">
          <cell r="E1247" t="str">
            <v>UASERVICE</v>
          </cell>
        </row>
        <row r="1248">
          <cell r="E1248" t="str">
            <v>UASERVICE</v>
          </cell>
        </row>
        <row r="1249">
          <cell r="E1249" t="str">
            <v>UASERVICE</v>
          </cell>
        </row>
        <row r="1250">
          <cell r="E1250" t="str">
            <v>UASERVICE</v>
          </cell>
        </row>
        <row r="1251">
          <cell r="E1251" t="str">
            <v>UASERVICE</v>
          </cell>
        </row>
        <row r="1252">
          <cell r="E1252" t="str">
            <v>UASERVICE</v>
          </cell>
        </row>
        <row r="1253">
          <cell r="E1253" t="str">
            <v>UASERVICE</v>
          </cell>
        </row>
        <row r="1254">
          <cell r="E1254" t="str">
            <v>UASERVICE</v>
          </cell>
        </row>
        <row r="1255">
          <cell r="E1255" t="str">
            <v>UASERVICE</v>
          </cell>
        </row>
        <row r="1256">
          <cell r="E1256" t="str">
            <v>UASERVICE</v>
          </cell>
        </row>
        <row r="1257">
          <cell r="E1257" t="str">
            <v>UASERVICE</v>
          </cell>
        </row>
        <row r="1258">
          <cell r="E1258" t="str">
            <v>UASERVICE</v>
          </cell>
        </row>
        <row r="1259">
          <cell r="E1259" t="str">
            <v>UASERVICE</v>
          </cell>
        </row>
        <row r="1260">
          <cell r="E1260" t="str">
            <v>UASERVICE</v>
          </cell>
        </row>
        <row r="1261">
          <cell r="E1261" t="str">
            <v>UASERVICE</v>
          </cell>
        </row>
        <row r="1262">
          <cell r="E1262" t="str">
            <v>UASERVICE</v>
          </cell>
        </row>
        <row r="1263">
          <cell r="E1263" t="str">
            <v>UASERVICE</v>
          </cell>
        </row>
        <row r="1264">
          <cell r="E1264" t="str">
            <v>UASERVICE</v>
          </cell>
        </row>
        <row r="1265">
          <cell r="E1265" t="str">
            <v>UASERVICE</v>
          </cell>
        </row>
        <row r="1266">
          <cell r="E1266" t="str">
            <v>UASERVICE</v>
          </cell>
        </row>
        <row r="1267">
          <cell r="E1267" t="str">
            <v>UASERVICE</v>
          </cell>
        </row>
        <row r="1268">
          <cell r="E1268" t="str">
            <v>UASERVICE</v>
          </cell>
        </row>
        <row r="1269">
          <cell r="E1269" t="str">
            <v>UASERVICE</v>
          </cell>
        </row>
        <row r="1270">
          <cell r="E1270" t="str">
            <v>UASERVICE</v>
          </cell>
        </row>
        <row r="1271">
          <cell r="E1271" t="str">
            <v>UASERVICE</v>
          </cell>
        </row>
        <row r="1272">
          <cell r="E1272" t="str">
            <v>UASERVICE</v>
          </cell>
        </row>
        <row r="1273">
          <cell r="E1273" t="str">
            <v>UASERVICE</v>
          </cell>
        </row>
        <row r="1274">
          <cell r="E1274" t="str">
            <v>UASERVICE</v>
          </cell>
        </row>
        <row r="1275">
          <cell r="E1275" t="str">
            <v>UASERVICE</v>
          </cell>
        </row>
        <row r="1276">
          <cell r="E1276" t="str">
            <v>UASERVICE</v>
          </cell>
        </row>
        <row r="1277">
          <cell r="E1277" t="str">
            <v>UASERVICE</v>
          </cell>
        </row>
        <row r="1278">
          <cell r="E1278" t="str">
            <v>UASERVICE</v>
          </cell>
        </row>
        <row r="1279">
          <cell r="E1279" t="str">
            <v>UASERVICE</v>
          </cell>
        </row>
        <row r="1280">
          <cell r="E1280" t="str">
            <v>UASERVICE</v>
          </cell>
        </row>
        <row r="1281">
          <cell r="E1281" t="str">
            <v>UASERVICE</v>
          </cell>
        </row>
        <row r="1282">
          <cell r="E1282" t="str">
            <v>UASERVICE</v>
          </cell>
        </row>
        <row r="1283">
          <cell r="E1283" t="str">
            <v>UASERVICE</v>
          </cell>
        </row>
        <row r="1284">
          <cell r="E1284" t="str">
            <v>UASERVICE</v>
          </cell>
        </row>
        <row r="1285">
          <cell r="E1285" t="str">
            <v>UASERVICE</v>
          </cell>
        </row>
        <row r="1286">
          <cell r="E1286" t="str">
            <v>UASERVICE</v>
          </cell>
        </row>
        <row r="1287">
          <cell r="E1287" t="str">
            <v>UASERVICE</v>
          </cell>
        </row>
        <row r="1288">
          <cell r="E1288" t="str">
            <v>UASERVICE</v>
          </cell>
        </row>
        <row r="1289">
          <cell r="E1289" t="str">
            <v>UASERVICE</v>
          </cell>
        </row>
        <row r="1290">
          <cell r="E1290" t="str">
            <v>UASERVICE</v>
          </cell>
        </row>
        <row r="1291">
          <cell r="E1291" t="str">
            <v>UASERVICE</v>
          </cell>
        </row>
        <row r="1292">
          <cell r="E1292" t="str">
            <v>UASERVICE</v>
          </cell>
        </row>
        <row r="1293">
          <cell r="E1293" t="str">
            <v>UASERVICE</v>
          </cell>
        </row>
        <row r="1294">
          <cell r="E1294" t="str">
            <v>UASERVICE</v>
          </cell>
        </row>
        <row r="1295">
          <cell r="E1295" t="str">
            <v>UASERVICE</v>
          </cell>
        </row>
        <row r="1296">
          <cell r="E1296" t="str">
            <v>UASERVICE</v>
          </cell>
        </row>
        <row r="1297">
          <cell r="E1297" t="str">
            <v>UASERVICE</v>
          </cell>
        </row>
        <row r="1298">
          <cell r="E1298" t="str">
            <v>UASERVICE</v>
          </cell>
        </row>
        <row r="1299">
          <cell r="E1299" t="str">
            <v>UASERVICE</v>
          </cell>
        </row>
        <row r="1300">
          <cell r="E1300" t="str">
            <v>UASERVICE</v>
          </cell>
        </row>
        <row r="1301">
          <cell r="E1301" t="str">
            <v>UASERVICE</v>
          </cell>
        </row>
        <row r="1302">
          <cell r="E1302" t="str">
            <v>UASERVICE</v>
          </cell>
        </row>
        <row r="1303">
          <cell r="E1303" t="str">
            <v>UASERVICE</v>
          </cell>
        </row>
        <row r="1304">
          <cell r="E1304" t="str">
            <v>UASERVICE</v>
          </cell>
        </row>
        <row r="1305">
          <cell r="E1305" t="str">
            <v>UASERVICE</v>
          </cell>
        </row>
        <row r="1306">
          <cell r="E1306" t="str">
            <v>UASERVICE</v>
          </cell>
        </row>
        <row r="1307">
          <cell r="E1307" t="str">
            <v>UASERVICE</v>
          </cell>
        </row>
        <row r="1308">
          <cell r="E1308" t="str">
            <v>UASERVICE</v>
          </cell>
        </row>
        <row r="1309">
          <cell r="E1309" t="str">
            <v>UASERVICE</v>
          </cell>
        </row>
        <row r="1310">
          <cell r="E1310" t="str">
            <v>UASERVICE</v>
          </cell>
        </row>
        <row r="1311">
          <cell r="E1311" t="str">
            <v>UASERVICE</v>
          </cell>
        </row>
        <row r="1312">
          <cell r="E1312" t="str">
            <v>UASERVICE</v>
          </cell>
        </row>
        <row r="1313">
          <cell r="E1313" t="str">
            <v>UASERVICE</v>
          </cell>
        </row>
        <row r="1314">
          <cell r="E1314" t="str">
            <v>UASERVICE</v>
          </cell>
        </row>
        <row r="1315">
          <cell r="E1315" t="str">
            <v>UASERVICE</v>
          </cell>
        </row>
        <row r="1316">
          <cell r="E1316" t="str">
            <v>UASERVICE</v>
          </cell>
        </row>
        <row r="1317">
          <cell r="E1317" t="str">
            <v>UASERVICE</v>
          </cell>
        </row>
        <row r="1318">
          <cell r="E1318" t="str">
            <v>UASERVICE</v>
          </cell>
        </row>
        <row r="1319">
          <cell r="E1319" t="str">
            <v>UASERVICE</v>
          </cell>
        </row>
        <row r="1320">
          <cell r="E1320" t="str">
            <v>UASERVICE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MODEL"/>
      <sheetName val="Leasing"/>
      <sheetName val="MagCourtMatrix"/>
      <sheetName val="SETT-1"/>
      <sheetName val="SETT"/>
      <sheetName val="2004 CC TableforLGFReport"/>
      <sheetName val="USB"/>
      <sheetName val="General Capital Funding"/>
      <sheetName val="Population"/>
      <sheetName val="2004_CC_TableforLGFReport"/>
      <sheetName val="General_Capital_Funding"/>
      <sheetName val="2004_CC_TableforLGFReport1"/>
      <sheetName val="General_Capital_Funding1"/>
      <sheetName val="2004_CC_TableforLGFReport2"/>
      <sheetName val="General_Capital_Funding2"/>
      <sheetName val="2004_CC_TableforLGFReport3"/>
      <sheetName val="General_Capital_Funding3"/>
      <sheetName val="2004_CC_TableforLGFReport4"/>
      <sheetName val="General_Capital_Funding4"/>
    </sheetNames>
    <sheetDataSet>
      <sheetData sheetId="2">
        <row r="5">
          <cell r="B5" t="str">
            <v>Interest rate=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log"/>
      <sheetName val="MODEL"/>
      <sheetName val="MagCourtMatrix"/>
      <sheetName val="SETT-1"/>
      <sheetName val="SETT"/>
      <sheetName val="2004 CC TableforLGFReport"/>
      <sheetName val="USB"/>
      <sheetName val="General Capital Funding"/>
      <sheetName val="Population"/>
      <sheetName val="2004_CC_TableforLGFReport"/>
      <sheetName val="General_Capital_Funding"/>
      <sheetName val="2004_CC_TableforLGFReport1"/>
      <sheetName val="General_Capital_Funding1"/>
      <sheetName val="2004_CC_TableforLGFReport2"/>
      <sheetName val="General_Capital_Funding2"/>
      <sheetName val="2004_CC_TableforLGFReport3"/>
      <sheetName val="General_Capital_Funding3"/>
      <sheetName val="2004_CC_TableforLGFReport4"/>
      <sheetName val="General_Capital_Funding4"/>
    </sheetNames>
    <sheetDataSet>
      <sheetData sheetId="0">
        <row r="12">
          <cell r="E12" t="str">
            <v>Provisional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taEnterParams"/>
      <sheetName val="dtaSett"/>
      <sheetName val="dtaSett_ind_yr2"/>
      <sheetName val="dtaSett_ind_yr3"/>
      <sheetName val="dtaSettalt"/>
      <sheetName val="dtaSettalt_ind_yr2"/>
      <sheetName val="dtaSettalt_ind_yr3"/>
      <sheetName val="clcTotals"/>
      <sheetName val="clcTotals(Welsh)"/>
      <sheetName val="dtaIndicators"/>
      <sheetName val="clcEducation"/>
      <sheetName val="clcPSS"/>
      <sheetName val="clcRoads"/>
      <sheetName val="clcRegenOther"/>
      <sheetName val="clcHousing"/>
      <sheetName val="clcGeneralGrant"/>
      <sheetName val="clcGCGProfiles"/>
      <sheetName val="brfLAGCF"/>
      <sheetName val="brfLAGCF (Indic1)"/>
      <sheetName val="brfLAGCF (Indic2)"/>
      <sheetName val="brfProvToFin"/>
      <sheetName val="brfTotals"/>
      <sheetName val="brfLAGCF(Welsh)"/>
      <sheetName val="brfTotals(Welsh)"/>
      <sheetName val="Indicators for GreenBook"/>
      <sheetName val="PrtGCFSumms"/>
      <sheetName val="CreateGCFSumms"/>
      <sheetName val="GCF_2013-14_Final"/>
    </sheetNames>
    <sheetDataSet>
      <sheetData sheetId="0">
        <row r="5">
          <cell r="B5" t="str">
            <v>2013-14</v>
          </cell>
        </row>
        <row r="8">
          <cell r="B8" t="str">
            <v>2012-13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CreateOutputBlock"/>
      <sheetName val="AccessResults"/>
      <sheetName val="DataSummary"/>
      <sheetName val="ModDataSumm"/>
      <sheetName val="DlgDataSumm"/>
      <sheetName val="DEPCHILD_IS"/>
      <sheetName val="UNDER65_IS"/>
      <sheetName val="PENS_IS"/>
      <sheetName val="DIS_ALL"/>
      <sheetName val=".ALL_IS"/>
      <sheetName val=".RESIDENTIAL"/>
      <sheetName val=".LEARNDIS"/>
      <sheetName val=".LIGHTS"/>
      <sheetName val=".SHIPS"/>
      <sheetName val=".DWELLINGS"/>
      <sheetName val=".COASTLINE"/>
      <sheetName val=".PLAN_APPS"/>
      <sheetName val=".PREMISES"/>
      <sheetName val=".PREC_DRAIN"/>
      <sheetName val=".PREC_NATPK"/>
      <sheetName val=".PREC_FISH"/>
      <sheetName val="ModValid"/>
      <sheetName val="DlgValid"/>
      <sheetName val="TabValid"/>
      <sheetName val="ModPri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Types"/>
      <sheetName val="UA_details"/>
      <sheetName val="CreateOutputBlock"/>
      <sheetName val="ModDataSumm"/>
      <sheetName val="SASResults"/>
      <sheetName val="_PUPILS"/>
      <sheetName val="_FSM"/>
      <sheetName val="_SCHOOLS"/>
      <sheetName val="_POPULATION"/>
      <sheetName val="_DEATHS"/>
      <sheetName val="_TOURISM"/>
      <sheetName val="_CENSUS_DATA"/>
      <sheetName val="_SETTLEMENT"/>
      <sheetName val="_DISPERSION"/>
      <sheetName val="_ROADS"/>
      <sheetName val="_HOMELESSNESS"/>
      <sheetName val="ModValid"/>
      <sheetName val="_HOUSE_GCF"/>
      <sheetName val="_HOUSE_BEN"/>
      <sheetName val="DEPCHILD_IS"/>
      <sheetName val="UNDER65_IS"/>
      <sheetName val="PENS_IS"/>
      <sheetName val="DIS_ALL"/>
      <sheetName val="_ALL_IS"/>
      <sheetName val="_LIGHTS"/>
      <sheetName val="_SHIPS"/>
      <sheetName val="_DWELLINGS"/>
      <sheetName val="_COASTLINE"/>
      <sheetName val="_PLAN_APPS"/>
      <sheetName val="_PREMISES"/>
      <sheetName val="_PREC_DRAIN"/>
      <sheetName val="_PREC_NATPK"/>
      <sheetName val="_EDI"/>
      <sheetName val="_DEPGRANT"/>
      <sheetName val="_LGBI_ROADS"/>
      <sheetName val="_CTRS"/>
      <sheetName val="_CTRS_ADMIN"/>
      <sheetName val="_PFI"/>
      <sheetName val="_LGBI_SCHOOLS"/>
      <sheetName val="_IFSS"/>
      <sheetName val="_DEBT"/>
      <sheetName val="ModPrint"/>
      <sheetName val="UA_details1"/>
      <sheetName val="_PUPILS1"/>
      <sheetName val="_FSM1"/>
      <sheetName val="_SCHOOLS1"/>
      <sheetName val="_POPULATION1"/>
      <sheetName val="_DEATHS1"/>
      <sheetName val="_TOURISM1"/>
      <sheetName val="_CENSUS_DATA1"/>
      <sheetName val="_SETTLEMENT1"/>
      <sheetName val="_DISPERSION1"/>
      <sheetName val="_ROADS1"/>
      <sheetName val="_HOMELESSNESS1"/>
      <sheetName val="_HOUSE_GCF1"/>
      <sheetName val="_HOUSE_BEN1"/>
      <sheetName val="_ALL_IS1"/>
      <sheetName val="_LIGHTS1"/>
      <sheetName val="_SHIPS1"/>
      <sheetName val="_DWELLINGS1"/>
      <sheetName val="_COASTLINE1"/>
      <sheetName val="_PLAN_APPS1"/>
      <sheetName val="_PREMISES1"/>
      <sheetName val="_PREC_DRAIN1"/>
      <sheetName val="_PREC_NATPK1"/>
      <sheetName val="_EDI1"/>
      <sheetName val="_DEPGRANT1"/>
      <sheetName val="_LGBI_ROADS1"/>
      <sheetName val="_CTRS1"/>
      <sheetName val="_CTRS_ADMIN1"/>
      <sheetName val="_PFI1"/>
      <sheetName val="_LGBI_SCHOOLS1"/>
      <sheetName val="_IFSS1"/>
      <sheetName val="_DEBT1"/>
      <sheetName val="UA_details2"/>
      <sheetName val="_PUPILS2"/>
      <sheetName val="_FSM2"/>
      <sheetName val="_SCHOOLS2"/>
      <sheetName val="_POPULATION2"/>
      <sheetName val="_DEATHS2"/>
      <sheetName val="_TOURISM2"/>
      <sheetName val="_CENSUS_DATA2"/>
      <sheetName val="_SETTLEMENT2"/>
      <sheetName val="_DISPERSION2"/>
      <sheetName val="_ROADS2"/>
      <sheetName val="_HOMELESSNESS2"/>
      <sheetName val="_HOUSE_GCF2"/>
      <sheetName val="_HOUSE_BEN2"/>
      <sheetName val="_ALL_IS2"/>
      <sheetName val="_LIGHTS2"/>
      <sheetName val="_SHIPS2"/>
      <sheetName val="_DWELLINGS2"/>
      <sheetName val="_COASTLINE2"/>
      <sheetName val="_PLAN_APPS2"/>
      <sheetName val="_PREMISES2"/>
      <sheetName val="_PREC_DRAIN2"/>
      <sheetName val="_PREC_NATPK2"/>
      <sheetName val="_EDI2"/>
      <sheetName val="_DEPGRANT2"/>
      <sheetName val="_LGBI_ROADS2"/>
      <sheetName val="_CTRS2"/>
      <sheetName val="_CTRS_ADMIN2"/>
      <sheetName val="_PFI2"/>
      <sheetName val="_LGBI_SCHOOLS2"/>
      <sheetName val="_IFSS2"/>
      <sheetName val="_DEBT2"/>
      <sheetName val="UA_details3"/>
      <sheetName val="_PUPILS3"/>
      <sheetName val="_FSM3"/>
      <sheetName val="_SCHOOLS3"/>
      <sheetName val="_POPULATION3"/>
      <sheetName val="_DEATHS3"/>
      <sheetName val="_TOURISM3"/>
      <sheetName val="_CENSUS_DATA3"/>
      <sheetName val="_SETTLEMENT3"/>
      <sheetName val="_DISPERSION3"/>
      <sheetName val="_ROADS3"/>
      <sheetName val="_HOMELESSNESS3"/>
      <sheetName val="_HOUSE_GCF3"/>
      <sheetName val="_HOUSE_BEN3"/>
      <sheetName val="_ALL_IS3"/>
      <sheetName val="_LIGHTS3"/>
      <sheetName val="_SHIPS3"/>
      <sheetName val="_DWELLINGS3"/>
      <sheetName val="_COASTLINE3"/>
      <sheetName val="_PLAN_APPS3"/>
      <sheetName val="_PREMISES3"/>
      <sheetName val="_PREC_DRAIN3"/>
      <sheetName val="_PREC_NATPK3"/>
      <sheetName val="_EDI3"/>
      <sheetName val="_DEPGRANT3"/>
      <sheetName val="_LGBI_ROADS3"/>
      <sheetName val="_CTRS3"/>
      <sheetName val="_CTRS_ADMIN3"/>
      <sheetName val="_PFI3"/>
      <sheetName val="_LGBI_SCHOOLS3"/>
      <sheetName val="_IFSS3"/>
      <sheetName val="_DEBT3"/>
      <sheetName val="UA details"/>
      <sheetName val=".PUPILS"/>
      <sheetName val=".FSM"/>
      <sheetName val=".SCHOOLS"/>
      <sheetName val=".POPULATION"/>
      <sheetName val=".DEATHS"/>
      <sheetName val=".TOURISM"/>
      <sheetName val=".CENSUS_DATA"/>
      <sheetName val=".SETTLEMENT"/>
      <sheetName val=".DISPERSION"/>
      <sheetName val=".ROADS"/>
      <sheetName val=".HOMELESSNESS"/>
      <sheetName val=".HOUSE_GCF"/>
      <sheetName val=".HOUSE_BEN"/>
      <sheetName val=".ALL_IS"/>
      <sheetName val=".LIGHTS"/>
      <sheetName val=".SHIPS"/>
      <sheetName val=".DWELLINGS"/>
      <sheetName val=".COASTLINE"/>
      <sheetName val=".PLAN_APPS"/>
      <sheetName val=".PREMISES"/>
      <sheetName val=".PREC_DRAIN"/>
      <sheetName val=".PREC_NATPK"/>
      <sheetName val=".EDI"/>
      <sheetName val=".DEPGRANT"/>
      <sheetName val=".LGBI_ROADS"/>
      <sheetName val=".CTRS"/>
      <sheetName val=".CTRS_ADMIN"/>
      <sheetName val=".PFI"/>
      <sheetName val=".LGBI_SCHOOLS"/>
      <sheetName val=".IFSS"/>
      <sheetName val=".DEBT"/>
      <sheetName val="UA_details4"/>
      <sheetName val="_PUPILS4"/>
      <sheetName val="_FSM4"/>
      <sheetName val="_SCHOOLS4"/>
      <sheetName val="_POPULATION4"/>
      <sheetName val="_DEATHS4"/>
      <sheetName val="_TOURISM4"/>
      <sheetName val="_CENSUS_DATA4"/>
      <sheetName val="_SETTLEMENT4"/>
      <sheetName val="_DISPERSION4"/>
      <sheetName val="_ROADS4"/>
      <sheetName val="_HOMELESSNESS4"/>
      <sheetName val="_HOUSE_GCF4"/>
      <sheetName val="_HOUSE_BEN4"/>
      <sheetName val="_ALL_IS4"/>
      <sheetName val="_LIGHTS4"/>
      <sheetName val="_SHIPS4"/>
      <sheetName val="_DWELLINGS4"/>
      <sheetName val="_COASTLINE4"/>
      <sheetName val="_PLAN_APPS4"/>
      <sheetName val="_PREMISES4"/>
      <sheetName val="_PREC_DRAIN4"/>
      <sheetName val="_PREC_NATPK4"/>
      <sheetName val="_EDI4"/>
      <sheetName val="_DEPGRANT4"/>
      <sheetName val="_LGBI_ROADS4"/>
      <sheetName val="_CTRS4"/>
      <sheetName val="_CTRS_ADMIN4"/>
      <sheetName val="_PFI4"/>
      <sheetName val="_LGBI_SCHOOLS4"/>
      <sheetName val="_IFSS4"/>
      <sheetName val="_DEBT4"/>
    </sheetNames>
    <sheetDataSet>
      <sheetData sheetId="2">
        <row r="1">
          <cell r="A1" t="str">
            <v>POP</v>
          </cell>
          <cell r="B1">
            <v>35</v>
          </cell>
        </row>
        <row r="2">
          <cell r="A2" t="str">
            <v>POP3TO11</v>
          </cell>
          <cell r="B2">
            <v>418</v>
          </cell>
        </row>
        <row r="3">
          <cell r="A3" t="str">
            <v>POP3TO16</v>
          </cell>
          <cell r="B3">
            <v>37</v>
          </cell>
        </row>
        <row r="4">
          <cell r="A4" t="str">
            <v>POP11TO20</v>
          </cell>
          <cell r="B4">
            <v>38</v>
          </cell>
        </row>
        <row r="5">
          <cell r="A5" t="str">
            <v>POP18TO64</v>
          </cell>
          <cell r="B5">
            <v>39</v>
          </cell>
        </row>
        <row r="6">
          <cell r="A6" t="str">
            <v>POPOVER16</v>
          </cell>
          <cell r="B6">
            <v>2</v>
          </cell>
        </row>
        <row r="7">
          <cell r="A7" t="str">
            <v>POPOVER18</v>
          </cell>
          <cell r="B7">
            <v>1</v>
          </cell>
        </row>
        <row r="8">
          <cell r="A8" t="str">
            <v>POPUNDER60</v>
          </cell>
          <cell r="B8">
            <v>417</v>
          </cell>
        </row>
        <row r="9">
          <cell r="A9" t="str">
            <v>POPOVER60</v>
          </cell>
          <cell r="B9">
            <v>416</v>
          </cell>
        </row>
        <row r="10">
          <cell r="A10" t="str">
            <v>POPOVER85</v>
          </cell>
          <cell r="B10">
            <v>726</v>
          </cell>
        </row>
        <row r="11">
          <cell r="A11" t="str">
            <v>PUPSEC.POP</v>
          </cell>
          <cell r="B11">
            <v>423</v>
          </cell>
        </row>
        <row r="12">
          <cell r="A12" t="str">
            <v>NONSCH16TO18</v>
          </cell>
          <cell r="B12">
            <v>18</v>
          </cell>
        </row>
        <row r="13">
          <cell r="A13" t="str">
            <v>ENHPOP</v>
          </cell>
          <cell r="B13">
            <v>408</v>
          </cell>
        </row>
        <row r="14">
          <cell r="A14" t="str">
            <v>PUPPRIMNURS</v>
          </cell>
          <cell r="B14">
            <v>421</v>
          </cell>
        </row>
        <row r="15">
          <cell r="A15" t="str">
            <v>PUPSEC</v>
          </cell>
          <cell r="B15">
            <v>50</v>
          </cell>
        </row>
        <row r="16">
          <cell r="A16" t="str">
            <v>PUPSEC1011</v>
          </cell>
          <cell r="B16">
            <v>424</v>
          </cell>
        </row>
        <row r="17">
          <cell r="A17" t="str">
            <v>PUPPRIM.FSM</v>
          </cell>
          <cell r="B17">
            <v>420</v>
          </cell>
        </row>
        <row r="18">
          <cell r="A18" t="str">
            <v>PUPSEC.FSM</v>
          </cell>
          <cell r="B18">
            <v>422</v>
          </cell>
        </row>
        <row r="19">
          <cell r="A19" t="str">
            <v>PRIM.IDX</v>
          </cell>
          <cell r="B19">
            <v>419</v>
          </cell>
        </row>
        <row r="20">
          <cell r="A20" t="str">
            <v>SEC.IDX</v>
          </cell>
          <cell r="B20">
            <v>426</v>
          </cell>
        </row>
        <row r="21">
          <cell r="A21" t="str">
            <v>DEPCH.LOWSEG</v>
          </cell>
          <cell r="B21">
            <v>13</v>
          </cell>
        </row>
        <row r="22">
          <cell r="A22" t="str">
            <v>DEPCH.1ADULT</v>
          </cell>
          <cell r="B22">
            <v>11</v>
          </cell>
        </row>
        <row r="23">
          <cell r="A23" t="str">
            <v>DEPCH.SOC</v>
          </cell>
          <cell r="B23">
            <v>999</v>
          </cell>
        </row>
        <row r="24">
          <cell r="A24" t="str">
            <v>DEPCH.CROWD</v>
          </cell>
          <cell r="B24">
            <v>1000</v>
          </cell>
        </row>
        <row r="25">
          <cell r="A25" t="str">
            <v>PENS.LONE</v>
          </cell>
          <cell r="B25">
            <v>33</v>
          </cell>
        </row>
        <row r="26">
          <cell r="A26" t="str">
            <v>PENS.LLTI</v>
          </cell>
          <cell r="B26">
            <v>31</v>
          </cell>
        </row>
        <row r="27">
          <cell r="A27" t="str">
            <v>NOCARER</v>
          </cell>
          <cell r="B27">
            <v>4346</v>
          </cell>
        </row>
        <row r="28">
          <cell r="A28" t="str">
            <v>ETHNIC</v>
          </cell>
          <cell r="B28">
            <v>4343</v>
          </cell>
        </row>
        <row r="29">
          <cell r="A29" t="str">
            <v>UNDER18.WWD</v>
          </cell>
          <cell r="B29">
            <v>58</v>
          </cell>
        </row>
        <row r="30">
          <cell r="A30" t="str">
            <v>DISP2500</v>
          </cell>
          <cell r="B30">
            <v>405</v>
          </cell>
        </row>
        <row r="31">
          <cell r="A31" t="str">
            <v>DISP5000</v>
          </cell>
          <cell r="B31">
            <v>406</v>
          </cell>
        </row>
        <row r="32">
          <cell r="A32" t="str">
            <v>2001DISP300</v>
          </cell>
          <cell r="B32">
            <v>12099</v>
          </cell>
        </row>
        <row r="33">
          <cell r="A33" t="str">
            <v>2001DISP7500</v>
          </cell>
          <cell r="B33">
            <v>12100</v>
          </cell>
        </row>
        <row r="34">
          <cell r="A34" t="str">
            <v>SETT1000</v>
          </cell>
          <cell r="B34">
            <v>427</v>
          </cell>
        </row>
        <row r="35">
          <cell r="A35" t="str">
            <v>SETT7500</v>
          </cell>
          <cell r="B35">
            <v>428</v>
          </cell>
        </row>
        <row r="36">
          <cell r="A36" t="str">
            <v>SETT12500</v>
          </cell>
          <cell r="B36">
            <v>429</v>
          </cell>
        </row>
        <row r="37">
          <cell r="A37" t="str">
            <v>SETT30000</v>
          </cell>
          <cell r="B37">
            <v>510</v>
          </cell>
        </row>
        <row r="38">
          <cell r="A38" t="str">
            <v>SETT40000</v>
          </cell>
          <cell r="B38">
            <v>430</v>
          </cell>
        </row>
        <row r="39">
          <cell r="A39" t="str">
            <v>SETT50000OUT</v>
          </cell>
          <cell r="B39">
            <v>511</v>
          </cell>
        </row>
        <row r="40">
          <cell r="A40" t="str">
            <v>ALL.IS</v>
          </cell>
          <cell r="B40">
            <v>6</v>
          </cell>
        </row>
        <row r="41">
          <cell r="A41" t="str">
            <v>DEPCH.OUT</v>
          </cell>
          <cell r="B41">
            <v>12</v>
          </cell>
        </row>
        <row r="42">
          <cell r="A42" t="str">
            <v>UNDER65.IS</v>
          </cell>
          <cell r="B42">
            <v>432</v>
          </cell>
        </row>
        <row r="43">
          <cell r="A43" t="str">
            <v>DISALL</v>
          </cell>
          <cell r="B43">
            <v>4347</v>
          </cell>
        </row>
        <row r="44">
          <cell r="A44" t="str">
            <v>PENS.IS</v>
          </cell>
          <cell r="B44">
            <v>29</v>
          </cell>
        </row>
        <row r="45">
          <cell r="A45" t="str">
            <v>DEATHS</v>
          </cell>
          <cell r="B45">
            <v>404</v>
          </cell>
        </row>
        <row r="46">
          <cell r="A46" t="str">
            <v>EDI</v>
          </cell>
          <cell r="B46">
            <v>12084</v>
          </cell>
        </row>
        <row r="47">
          <cell r="A47" t="str">
            <v>HOMELESS</v>
          </cell>
          <cell r="B47">
            <v>65</v>
          </cell>
        </row>
        <row r="48">
          <cell r="A48" t="str">
            <v>HOUSE.GCF</v>
          </cell>
          <cell r="B48">
            <v>12085</v>
          </cell>
        </row>
        <row r="49">
          <cell r="A49" t="str">
            <v>PLANAP</v>
          </cell>
          <cell r="B49">
            <v>34</v>
          </cell>
        </row>
        <row r="50">
          <cell r="A50" t="str">
            <v>URLENGTH</v>
          </cell>
          <cell r="B50">
            <v>60</v>
          </cell>
        </row>
        <row r="51">
          <cell r="A51" t="str">
            <v>NWTDRLENGTH</v>
          </cell>
          <cell r="B51">
            <v>4344</v>
          </cell>
        </row>
        <row r="52">
          <cell r="A52" t="str">
            <v>FLOW</v>
          </cell>
          <cell r="B52">
            <v>4345</v>
          </cell>
        </row>
        <row r="53">
          <cell r="A53" t="str">
            <v>LIGHTING</v>
          </cell>
          <cell r="B53">
            <v>512</v>
          </cell>
        </row>
        <row r="54">
          <cell r="A54" t="str">
            <v>COASTLINE</v>
          </cell>
          <cell r="B54">
            <v>10</v>
          </cell>
        </row>
        <row r="55">
          <cell r="A55" t="str">
            <v>SHIPS</v>
          </cell>
          <cell r="B55">
            <v>54</v>
          </cell>
        </row>
        <row r="56">
          <cell r="A56" t="str">
            <v>DWELLINGS</v>
          </cell>
          <cell r="B56">
            <v>15</v>
          </cell>
        </row>
        <row r="57">
          <cell r="A57" t="str">
            <v>FOODPREM</v>
          </cell>
          <cell r="B57">
            <v>409</v>
          </cell>
        </row>
        <row r="58">
          <cell r="A58" t="str">
            <v>TRADPREM</v>
          </cell>
          <cell r="B58">
            <v>431</v>
          </cell>
        </row>
        <row r="59">
          <cell r="A59" t="str">
            <v>DRN.LEVIES</v>
          </cell>
          <cell r="B59">
            <v>14</v>
          </cell>
        </row>
        <row r="60">
          <cell r="A60" t="str">
            <v>PARK.LEVIES</v>
          </cell>
          <cell r="B60">
            <v>28</v>
          </cell>
        </row>
        <row r="61">
          <cell r="A61" t="str">
            <v>DEPGRANT</v>
          </cell>
          <cell r="B61">
            <v>12098</v>
          </cell>
        </row>
        <row r="62">
          <cell r="A62" t="str">
            <v>HOUSE.BEN</v>
          </cell>
          <cell r="B62">
            <v>12103</v>
          </cell>
        </row>
        <row r="63">
          <cell r="A63" t="str">
            <v>LGBI.ROADS</v>
          </cell>
          <cell r="B63">
            <v>12104</v>
          </cell>
        </row>
        <row r="64">
          <cell r="A64" t="str">
            <v>CTB.EXP</v>
          </cell>
          <cell r="B64">
            <v>12109</v>
          </cell>
        </row>
        <row r="65">
          <cell r="A65" t="str">
            <v>CTB.CASE</v>
          </cell>
          <cell r="B65">
            <v>12110</v>
          </cell>
        </row>
        <row r="66">
          <cell r="A66" t="str">
            <v>PFI</v>
          </cell>
          <cell r="B66">
            <v>12111</v>
          </cell>
        </row>
        <row r="67">
          <cell r="A67" t="str">
            <v>LGBI.SCHOOLS</v>
          </cell>
          <cell r="B67">
            <v>12112</v>
          </cell>
        </row>
        <row r="68">
          <cell r="A68" t="str">
            <v>IFSS</v>
          </cell>
          <cell r="B68">
            <v>12113</v>
          </cell>
        </row>
        <row r="69">
          <cell r="A69" t="str">
            <v>DEBT</v>
          </cell>
          <cell r="B69">
            <v>12114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</sheetData>
      <sheetData sheetId="140">
        <row r="1">
          <cell r="A1">
            <v>512</v>
          </cell>
          <cell r="B1" t="str">
            <v>Isle of Anglesey</v>
          </cell>
          <cell r="C1">
            <v>512</v>
          </cell>
        </row>
        <row r="2">
          <cell r="A2">
            <v>514</v>
          </cell>
          <cell r="B2" t="str">
            <v>Gwynedd</v>
          </cell>
          <cell r="C2">
            <v>514</v>
          </cell>
        </row>
        <row r="3">
          <cell r="A3">
            <v>516</v>
          </cell>
          <cell r="B3" t="str">
            <v>Conwy</v>
          </cell>
          <cell r="C3">
            <v>516</v>
          </cell>
        </row>
        <row r="4">
          <cell r="A4">
            <v>518</v>
          </cell>
          <cell r="B4" t="str">
            <v>Denbighshire</v>
          </cell>
          <cell r="C4">
            <v>518</v>
          </cell>
        </row>
        <row r="5">
          <cell r="A5">
            <v>520</v>
          </cell>
          <cell r="B5" t="str">
            <v>Flintshire</v>
          </cell>
          <cell r="C5">
            <v>520</v>
          </cell>
        </row>
        <row r="6">
          <cell r="A6">
            <v>522</v>
          </cell>
          <cell r="B6" t="str">
            <v>Wrexham</v>
          </cell>
          <cell r="C6">
            <v>522</v>
          </cell>
        </row>
        <row r="7">
          <cell r="A7">
            <v>524</v>
          </cell>
          <cell r="B7" t="str">
            <v>Powys</v>
          </cell>
          <cell r="C7">
            <v>524</v>
          </cell>
        </row>
        <row r="8">
          <cell r="A8">
            <v>526</v>
          </cell>
          <cell r="B8" t="str">
            <v>Ceredigion</v>
          </cell>
          <cell r="C8">
            <v>526</v>
          </cell>
        </row>
        <row r="9">
          <cell r="A9">
            <v>528</v>
          </cell>
          <cell r="B9" t="str">
            <v>Pembrokeshire</v>
          </cell>
          <cell r="C9">
            <v>528</v>
          </cell>
        </row>
        <row r="10">
          <cell r="A10">
            <v>530</v>
          </cell>
          <cell r="B10" t="str">
            <v>Carmarthenshire</v>
          </cell>
          <cell r="C10">
            <v>530</v>
          </cell>
        </row>
        <row r="11">
          <cell r="A11">
            <v>532</v>
          </cell>
          <cell r="B11" t="str">
            <v>Swansea</v>
          </cell>
          <cell r="C11">
            <v>532</v>
          </cell>
        </row>
        <row r="12">
          <cell r="A12">
            <v>534</v>
          </cell>
          <cell r="B12" t="str">
            <v>Neath Port Talbot</v>
          </cell>
          <cell r="C12">
            <v>534</v>
          </cell>
        </row>
        <row r="13">
          <cell r="A13">
            <v>536</v>
          </cell>
          <cell r="B13" t="str">
            <v>Bridgend</v>
          </cell>
          <cell r="C13">
            <v>536</v>
          </cell>
        </row>
        <row r="14">
          <cell r="A14">
            <v>538</v>
          </cell>
          <cell r="B14" t="str">
            <v>Vale of Glamorgan (The)</v>
          </cell>
          <cell r="C14">
            <v>538</v>
          </cell>
        </row>
        <row r="15">
          <cell r="A15">
            <v>540</v>
          </cell>
          <cell r="B15" t="str">
            <v>Rhondda Cynon Taff</v>
          </cell>
          <cell r="C15">
            <v>540</v>
          </cell>
        </row>
        <row r="16">
          <cell r="A16">
            <v>542</v>
          </cell>
          <cell r="B16" t="str">
            <v>Merthyr Tydfil</v>
          </cell>
          <cell r="C16">
            <v>542</v>
          </cell>
        </row>
        <row r="17">
          <cell r="A17">
            <v>544</v>
          </cell>
          <cell r="B17" t="str">
            <v>Caerphilly</v>
          </cell>
          <cell r="C17">
            <v>544</v>
          </cell>
        </row>
        <row r="18">
          <cell r="A18">
            <v>545</v>
          </cell>
          <cell r="B18" t="str">
            <v>Blaenau Gwent</v>
          </cell>
          <cell r="C18">
            <v>545</v>
          </cell>
        </row>
        <row r="19">
          <cell r="A19">
            <v>546</v>
          </cell>
          <cell r="B19" t="str">
            <v>Torfaen</v>
          </cell>
          <cell r="C19">
            <v>546</v>
          </cell>
        </row>
        <row r="20">
          <cell r="A20">
            <v>548</v>
          </cell>
          <cell r="B20" t="str">
            <v>Monmouthshire</v>
          </cell>
          <cell r="C20">
            <v>548</v>
          </cell>
        </row>
        <row r="21">
          <cell r="A21">
            <v>550</v>
          </cell>
          <cell r="B21" t="str">
            <v>Newport</v>
          </cell>
          <cell r="C21">
            <v>550</v>
          </cell>
        </row>
        <row r="22">
          <cell r="A22">
            <v>552</v>
          </cell>
          <cell r="B22" t="str">
            <v>Cardiff</v>
          </cell>
          <cell r="C22">
            <v>552</v>
          </cell>
        </row>
      </sheetData>
      <sheetData sheetId="161">
        <row r="37">
          <cell r="C37">
            <v>-0.07187528265782495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AccessResults"/>
      <sheetName val="CreateOutputBlock"/>
      <sheetName val="DataSummary"/>
      <sheetName val="ModDataSumm"/>
      <sheetName val="DlgDataSumm"/>
      <sheetName val=".PUPILS"/>
      <sheetName val=".FSM"/>
      <sheetName val=".SCHOOLS"/>
      <sheetName val=".KS2"/>
      <sheetName val=".POPULATION"/>
      <sheetName val=".DEATHS"/>
      <sheetName val=".TOURISM"/>
      <sheetName val=".IMD"/>
      <sheetName val=".CENSUS_DATA"/>
      <sheetName val=".SETTLEMENT"/>
      <sheetName val=".DISPERSION"/>
      <sheetName val=".ROADS"/>
      <sheetName val="UNINTENT_HOME"/>
      <sheetName val="INTENT_HOME"/>
      <sheetName val="ELIGIBLE_HOME"/>
      <sheetName val="ELIGIBLE_NOT_HOME"/>
      <sheetName val="INELIGIBLE"/>
      <sheetName val=".HOMELESSNESS"/>
      <sheetName val="HMO"/>
      <sheetName val="DFG_MANDATORY"/>
      <sheetName val="HOME_REPAIR"/>
      <sheetName val=".RENOVATION_GRANT"/>
      <sheetName val="ModValid"/>
      <sheetName val="DlgValid"/>
      <sheetName val="TabValid"/>
      <sheetName val="ModPrint"/>
      <sheetName val="Questionnair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Adjustments"/>
      <sheetName val="profiles"/>
      <sheetName val="Pool rate calculation(OLD)"/>
      <sheetName val="2016-17 Pool Rate calculation"/>
      <sheetName val="Sheet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CreateOutputBlock"/>
      <sheetName val="AccessResults"/>
      <sheetName val="ModDataSumm"/>
      <sheetName val="DlgDataSumm"/>
      <sheetName val="DEPCHILD_IS"/>
      <sheetName val="UNDER65_IS"/>
      <sheetName val="PENS_IS"/>
      <sheetName val="DIS_ALL"/>
      <sheetName val=".ALL_IS"/>
      <sheetName val=".LIGHTS"/>
      <sheetName val=".SHIPS"/>
      <sheetName val=".DWELLINGS"/>
      <sheetName val=".COASTLINE"/>
      <sheetName val=".PLAN_APPS"/>
      <sheetName val=".PREMISES"/>
      <sheetName val=".PREC_DRAIN"/>
      <sheetName val=".PREC_NATPK"/>
      <sheetName val=".PREC_FISH"/>
      <sheetName val="ModValid"/>
      <sheetName val="DlgValid"/>
      <sheetName val=".FIREPEN"/>
      <sheetName val=".EDI"/>
      <sheetName val="TabValid"/>
      <sheetName val="ModPr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9"/>
  <sheetViews>
    <sheetView zoomScale="90" zoomScaleNormal="90" zoomScalePageLayoutView="0" workbookViewId="0" topLeftCell="B1">
      <selection activeCell="D22" sqref="D22"/>
    </sheetView>
  </sheetViews>
  <sheetFormatPr defaultColWidth="8.88671875" defaultRowHeight="15"/>
  <cols>
    <col min="1" max="1" width="4.5546875" style="11" hidden="1" customWidth="1"/>
    <col min="2" max="2" width="4.5546875" style="12" customWidth="1"/>
    <col min="3" max="3" width="8.99609375" style="12" customWidth="1"/>
    <col min="4" max="16384" width="8.88671875" style="12" customWidth="1"/>
  </cols>
  <sheetData>
    <row r="3" spans="1:3" ht="15">
      <c r="A3" s="129">
        <v>1</v>
      </c>
      <c r="B3" s="129"/>
      <c r="C3" s="14" t="s">
        <v>206</v>
      </c>
    </row>
    <row r="4" spans="1:2" ht="15">
      <c r="A4" s="129"/>
      <c r="B4" s="4"/>
    </row>
    <row r="5" spans="1:4" ht="15">
      <c r="A5" s="129">
        <v>6</v>
      </c>
      <c r="C5" s="242" t="s">
        <v>379</v>
      </c>
      <c r="D5" s="20"/>
    </row>
    <row r="6" spans="1:4" ht="15">
      <c r="A6" s="129">
        <v>10</v>
      </c>
      <c r="C6" s="242" t="s">
        <v>380</v>
      </c>
      <c r="D6" s="20"/>
    </row>
    <row r="7" spans="1:4" ht="15">
      <c r="A7" s="129">
        <v>12</v>
      </c>
      <c r="C7" s="242" t="s">
        <v>209</v>
      </c>
      <c r="D7" s="20"/>
    </row>
    <row r="8" spans="1:4" ht="15">
      <c r="A8" s="129">
        <v>16</v>
      </c>
      <c r="C8" s="242" t="s">
        <v>212</v>
      </c>
      <c r="D8" s="20"/>
    </row>
    <row r="9" spans="1:4" ht="15">
      <c r="A9" s="129">
        <v>24</v>
      </c>
      <c r="C9" s="242" t="s">
        <v>38</v>
      </c>
      <c r="D9" s="20"/>
    </row>
    <row r="10" spans="1:4" ht="15">
      <c r="A10" s="129">
        <v>30</v>
      </c>
      <c r="C10" s="242" t="s">
        <v>109</v>
      </c>
      <c r="D10" s="20"/>
    </row>
    <row r="11" spans="1:4" ht="15">
      <c r="A11" s="129">
        <v>38</v>
      </c>
      <c r="C11" s="242" t="s">
        <v>121</v>
      </c>
      <c r="D11" s="20"/>
    </row>
    <row r="12" spans="1:4" ht="15">
      <c r="A12" s="129">
        <v>43</v>
      </c>
      <c r="C12" s="242" t="s">
        <v>39</v>
      </c>
      <c r="D12" s="20"/>
    </row>
    <row r="13" spans="1:4" ht="15">
      <c r="A13" s="129">
        <v>49</v>
      </c>
      <c r="C13" s="242" t="s">
        <v>218</v>
      </c>
      <c r="D13" s="20"/>
    </row>
    <row r="14" spans="1:4" ht="15">
      <c r="A14" s="129">
        <v>60</v>
      </c>
      <c r="C14" s="242" t="s">
        <v>219</v>
      </c>
      <c r="D14" s="20"/>
    </row>
    <row r="15" spans="1:4" ht="15">
      <c r="A15" s="129">
        <v>1</v>
      </c>
      <c r="C15" s="242" t="s">
        <v>220</v>
      </c>
      <c r="D15" s="20"/>
    </row>
    <row r="16" spans="1:4" ht="15">
      <c r="A16" s="129">
        <v>61</v>
      </c>
      <c r="C16" s="242" t="s">
        <v>221</v>
      </c>
      <c r="D16" s="20"/>
    </row>
    <row r="17" spans="1:4" ht="15">
      <c r="A17" s="129">
        <v>72</v>
      </c>
      <c r="C17" s="242" t="s">
        <v>381</v>
      </c>
      <c r="D17" s="20"/>
    </row>
    <row r="18" spans="1:4" ht="15">
      <c r="A18" s="129">
        <v>1</v>
      </c>
      <c r="C18" s="242" t="s">
        <v>128</v>
      </c>
      <c r="D18" s="20"/>
    </row>
    <row r="19" spans="1:4" ht="15">
      <c r="A19" s="129">
        <v>3</v>
      </c>
      <c r="C19" s="242" t="s">
        <v>227</v>
      </c>
      <c r="D19" s="20"/>
    </row>
  </sheetData>
  <sheetProtection/>
  <hyperlinks>
    <hyperlink ref="C6" location="'tbl 1b Unadjusted AEF Change'!A1" display="Table 1b: Change in Aggregate External Finance (AEF), un-adjusted for transfers, by Unitary Authority"/>
    <hyperlink ref="C7" location="'tbl 1c AEF per Capita'!A1" display="'tbl 1c AEF per Capita'!A1"/>
    <hyperlink ref="C8" location="'tbl 2a GCF (CurrYr)'!A1" display="'tbl 2a GCF (CurrYr)'!A1"/>
    <hyperlink ref="C9" location="'tbl 2b Capital Change (CurrYr)'!A1" display="'tbl 2b Capital Change (CurrYr)'!A1"/>
    <hyperlink ref="C10" location="'tbl 2c Capital Financing'!A1" display="'tbl 2c Capital Financing'!A1"/>
    <hyperlink ref="C11" location="'tbl 3 New Responsibilities'!A1" display="'tbl 3 New Responsibilities'!A1"/>
    <hyperlink ref="C12" location="'tbl 4a SSA Comparison'!A1" display="'tbl 4a SSA Comparison'!A1"/>
    <hyperlink ref="C13" location="'tbl 4b SSA Sectors (PrevYr)'!A1" display="'tbl 4b SSA Sectors (PrevYr)'!A1"/>
    <hyperlink ref="C14" location="'tbl 4c SSA Sectors (CurrYr)'!A1" display="'tbl 4c SSA Sectors (CurrYr)'!A1"/>
    <hyperlink ref="C15" location="'tbl 4d Service IBAs'!A1" display="'tbl 4d Service IBAs'!A1"/>
    <hyperlink ref="C16" location="'tbl 5 Principal Council Funding'!A1" display="'tbl 5 Principal Council Funding'!A1"/>
    <hyperlink ref="C17" location="'tbl 6 Transfers (PrevYr)'!A1" display="Table 6: Adjustments to 2020-21 Aggregate External Finance (AEF) base, by Unitary Authority"/>
    <hyperlink ref="C18" location="'tbl 7 Grants'!A1" display="'tbl 7 Grants'!A1"/>
    <hyperlink ref="C19" location="'Tbl 8 CC'!A1" display="'Tbl 8 CC'!A1"/>
    <hyperlink ref="C5" location="'tbl 1a Adjusted AEF Change'!A1" display="Table 1a: Change in Aggregate External Finance (AEF), adjusted for transfers, by Unitary Authority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zoomScale="60" zoomScaleNormal="60" zoomScalePageLayoutView="0" workbookViewId="0" topLeftCell="A1">
      <selection activeCell="O40" sqref="O40"/>
    </sheetView>
  </sheetViews>
  <sheetFormatPr defaultColWidth="8.88671875" defaultRowHeight="15"/>
  <cols>
    <col min="1" max="1" width="3.3359375" style="13" customWidth="1"/>
    <col min="2" max="2" width="19.10546875" style="13" customWidth="1"/>
    <col min="3" max="3" width="2.77734375" style="13" customWidth="1"/>
    <col min="4" max="4" width="8.77734375" style="13" customWidth="1"/>
    <col min="5" max="5" width="2.77734375" style="13" customWidth="1"/>
    <col min="6" max="6" width="9.10546875" style="13" customWidth="1"/>
    <col min="7" max="7" width="2.77734375" style="13" customWidth="1"/>
    <col min="8" max="8" width="8.77734375" style="13" customWidth="1"/>
    <col min="9" max="9" width="2.77734375" style="13" customWidth="1"/>
    <col min="10" max="10" width="8.4453125" style="13" customWidth="1"/>
    <col min="11" max="11" width="2.77734375" style="13" customWidth="1"/>
    <col min="12" max="12" width="7.6640625" style="13" customWidth="1"/>
    <col min="13" max="13" width="2.77734375" style="13" customWidth="1"/>
    <col min="14" max="14" width="8.77734375" style="13" customWidth="1"/>
    <col min="15" max="15" width="2.77734375" style="13" customWidth="1"/>
    <col min="16" max="16" width="10.77734375" style="13" customWidth="1"/>
    <col min="17" max="17" width="2.77734375" style="13" customWidth="1"/>
    <col min="18" max="18" width="9.5546875" style="13" customWidth="1"/>
    <col min="19" max="19" width="2.77734375" style="13" customWidth="1"/>
    <col min="20" max="20" width="8.77734375" style="13" customWidth="1"/>
    <col min="21" max="21" width="2.77734375" style="13" customWidth="1"/>
    <col min="22" max="22" width="8.77734375" style="13" customWidth="1"/>
    <col min="23" max="16384" width="8.88671875" style="13" customWidth="1"/>
  </cols>
  <sheetData>
    <row r="1" spans="1:22" ht="15">
      <c r="A1" s="13" t="s">
        <v>32</v>
      </c>
      <c r="B1" s="14" t="s">
        <v>206</v>
      </c>
      <c r="V1" s="84" t="s">
        <v>204</v>
      </c>
    </row>
    <row r="2" s="4" customFormat="1" ht="6" customHeight="1"/>
    <row r="3" s="4" customFormat="1" ht="12.75">
      <c r="B3" s="10" t="s">
        <v>122</v>
      </c>
    </row>
    <row r="4" s="4" customFormat="1" ht="6" customHeight="1"/>
    <row r="5" s="4" customFormat="1" ht="12.75">
      <c r="B5" s="10" t="s">
        <v>218</v>
      </c>
    </row>
    <row r="6" spans="2:22" s="4" customFormat="1" ht="12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6" t="s">
        <v>102</v>
      </c>
    </row>
    <row r="7" spans="2:22" s="17" customFormat="1" ht="25.5" customHeight="1">
      <c r="B7" s="383" t="s">
        <v>120</v>
      </c>
      <c r="D7" s="385" t="s">
        <v>93</v>
      </c>
      <c r="F7" s="385" t="s">
        <v>94</v>
      </c>
      <c r="H7" s="385" t="s">
        <v>95</v>
      </c>
      <c r="J7" s="385" t="s">
        <v>96</v>
      </c>
      <c r="L7" s="385" t="s">
        <v>25</v>
      </c>
      <c r="N7" s="385" t="s">
        <v>97</v>
      </c>
      <c r="P7" s="385" t="s">
        <v>98</v>
      </c>
      <c r="R7" s="385" t="s">
        <v>99</v>
      </c>
      <c r="T7" s="385" t="s">
        <v>100</v>
      </c>
      <c r="V7" s="385" t="s">
        <v>26</v>
      </c>
    </row>
    <row r="8" spans="2:22" s="17" customFormat="1" ht="25.5" customHeight="1">
      <c r="B8" s="384"/>
      <c r="D8" s="386"/>
      <c r="E8" s="27"/>
      <c r="F8" s="386"/>
      <c r="H8" s="386"/>
      <c r="J8" s="386"/>
      <c r="L8" s="386"/>
      <c r="N8" s="386"/>
      <c r="P8" s="386"/>
      <c r="R8" s="386"/>
      <c r="T8" s="386"/>
      <c r="V8" s="386"/>
    </row>
    <row r="9" s="4" customFormat="1" ht="6" customHeight="1"/>
    <row r="10" spans="2:23" s="4" customFormat="1" ht="12">
      <c r="B10" s="4" t="s">
        <v>114</v>
      </c>
      <c r="D10" s="109">
        <v>56670764.3774686</v>
      </c>
      <c r="E10" s="109"/>
      <c r="F10" s="109">
        <v>868893.431254995</v>
      </c>
      <c r="G10" s="18"/>
      <c r="H10" s="109">
        <v>38452174.3910645</v>
      </c>
      <c r="I10" s="18"/>
      <c r="J10" s="109">
        <v>5569278.68863351</v>
      </c>
      <c r="K10" s="18"/>
      <c r="L10" s="109">
        <v>3243117.7172512</v>
      </c>
      <c r="M10" s="18"/>
      <c r="N10" s="109">
        <v>23731165.8069446</v>
      </c>
      <c r="O10" s="18"/>
      <c r="P10" s="109">
        <v>508247.226582517</v>
      </c>
      <c r="Q10" s="18"/>
      <c r="R10" s="109">
        <v>5036944.75633788</v>
      </c>
      <c r="S10" s="18"/>
      <c r="T10" s="109">
        <v>8325045.48702896</v>
      </c>
      <c r="U10" s="18"/>
      <c r="V10" s="18">
        <v>142405631.88256678</v>
      </c>
      <c r="W10" s="18"/>
    </row>
    <row r="11" spans="2:23" s="4" customFormat="1" ht="12">
      <c r="B11" s="4" t="s">
        <v>0</v>
      </c>
      <c r="D11" s="109">
        <v>98506302.7681232</v>
      </c>
      <c r="E11" s="109"/>
      <c r="F11" s="109">
        <v>1628584.74142917</v>
      </c>
      <c r="G11" s="18"/>
      <c r="H11" s="109">
        <v>67128853.0467971</v>
      </c>
      <c r="I11" s="18"/>
      <c r="J11" s="109">
        <v>11424258.6287714</v>
      </c>
      <c r="K11" s="18"/>
      <c r="L11" s="109">
        <v>5744364.21449724</v>
      </c>
      <c r="M11" s="18"/>
      <c r="N11" s="109">
        <v>45792072.51947</v>
      </c>
      <c r="O11" s="18"/>
      <c r="P11" s="109">
        <v>493834.391381792</v>
      </c>
      <c r="Q11" s="18"/>
      <c r="R11" s="109">
        <v>8728366.7758235</v>
      </c>
      <c r="S11" s="18"/>
      <c r="T11" s="109">
        <v>15088424.5063187</v>
      </c>
      <c r="U11" s="18"/>
      <c r="V11" s="18">
        <v>254535061.5926121</v>
      </c>
      <c r="W11" s="18"/>
    </row>
    <row r="12" spans="2:23" s="4" customFormat="1" ht="12">
      <c r="B12" s="4" t="s">
        <v>1</v>
      </c>
      <c r="D12" s="109">
        <v>84717118.5660282</v>
      </c>
      <c r="E12" s="109"/>
      <c r="F12" s="109">
        <v>1347538.18586785</v>
      </c>
      <c r="G12" s="18"/>
      <c r="H12" s="109">
        <v>66738591.0570741</v>
      </c>
      <c r="I12" s="18"/>
      <c r="J12" s="109">
        <v>8145249.1668215</v>
      </c>
      <c r="K12" s="18"/>
      <c r="L12" s="109">
        <v>5420779.13220025</v>
      </c>
      <c r="M12" s="18"/>
      <c r="N12" s="109">
        <v>37908920.138397</v>
      </c>
      <c r="O12" s="18"/>
      <c r="P12" s="109">
        <v>174108.736588734</v>
      </c>
      <c r="Q12" s="18"/>
      <c r="R12" s="109">
        <v>8963825.36846084</v>
      </c>
      <c r="S12" s="18"/>
      <c r="T12" s="109">
        <v>16235619.5661602</v>
      </c>
      <c r="U12" s="18"/>
      <c r="V12" s="18">
        <v>229651749.9175987</v>
      </c>
      <c r="W12" s="18"/>
    </row>
    <row r="13" spans="2:23" s="4" customFormat="1" ht="12">
      <c r="B13" s="4" t="s">
        <v>2</v>
      </c>
      <c r="D13" s="109">
        <v>83307358.9197909</v>
      </c>
      <c r="E13" s="109"/>
      <c r="F13" s="109">
        <v>1093684.86491956</v>
      </c>
      <c r="G13" s="18"/>
      <c r="H13" s="109">
        <v>57088495.0455183</v>
      </c>
      <c r="I13" s="18"/>
      <c r="J13" s="109">
        <v>7000984.81367749</v>
      </c>
      <c r="K13" s="18"/>
      <c r="L13" s="109">
        <v>4421650.59744659</v>
      </c>
      <c r="M13" s="18"/>
      <c r="N13" s="109">
        <v>30978671.5335552</v>
      </c>
      <c r="O13" s="18"/>
      <c r="P13" s="109">
        <v>168517.710905036</v>
      </c>
      <c r="Q13" s="18"/>
      <c r="R13" s="109">
        <v>8934557.55705761</v>
      </c>
      <c r="S13" s="18"/>
      <c r="T13" s="109">
        <v>14175392.767033</v>
      </c>
      <c r="U13" s="18"/>
      <c r="V13" s="18">
        <v>207169313.8099037</v>
      </c>
      <c r="W13" s="18"/>
    </row>
    <row r="14" spans="2:23" s="4" customFormat="1" ht="12">
      <c r="B14" s="4" t="s">
        <v>3</v>
      </c>
      <c r="D14" s="109">
        <v>122563594.601597</v>
      </c>
      <c r="E14" s="109"/>
      <c r="F14" s="109">
        <v>1790978.21762668</v>
      </c>
      <c r="G14" s="18"/>
      <c r="H14" s="109">
        <v>74504451.2096992</v>
      </c>
      <c r="I14" s="18"/>
      <c r="J14" s="109">
        <v>9339452.66125551</v>
      </c>
      <c r="K14" s="18"/>
      <c r="L14" s="109">
        <v>7192373.90046191</v>
      </c>
      <c r="M14" s="18"/>
      <c r="N14" s="109">
        <v>45817039.2288811</v>
      </c>
      <c r="O14" s="18"/>
      <c r="P14" s="109">
        <v>225093.538663015</v>
      </c>
      <c r="Q14" s="18"/>
      <c r="R14" s="109">
        <v>9462564.15128333</v>
      </c>
      <c r="S14" s="18"/>
      <c r="T14" s="109">
        <v>15392328.9435256</v>
      </c>
      <c r="U14" s="18"/>
      <c r="V14" s="18">
        <v>286287876.45299333</v>
      </c>
      <c r="W14" s="18"/>
    </row>
    <row r="15" spans="2:23" s="4" customFormat="1" ht="12">
      <c r="B15" s="4" t="s">
        <v>115</v>
      </c>
      <c r="D15" s="109">
        <v>104046265.301064</v>
      </c>
      <c r="E15" s="109"/>
      <c r="F15" s="109">
        <v>1631955.22299363</v>
      </c>
      <c r="G15" s="18"/>
      <c r="H15" s="109">
        <v>73752241.6381832</v>
      </c>
      <c r="I15" s="18"/>
      <c r="J15" s="109">
        <v>7119783.46606399</v>
      </c>
      <c r="K15" s="18"/>
      <c r="L15" s="109">
        <v>6420046.52480641</v>
      </c>
      <c r="M15" s="18"/>
      <c r="N15" s="109">
        <v>40339554.4087229</v>
      </c>
      <c r="O15" s="18"/>
      <c r="P15" s="109">
        <v>321698.495176122</v>
      </c>
      <c r="Q15" s="18"/>
      <c r="R15" s="109">
        <v>9298315.44397842</v>
      </c>
      <c r="S15" s="18"/>
      <c r="T15" s="109">
        <v>14122333.1027841</v>
      </c>
      <c r="U15" s="18"/>
      <c r="V15" s="18">
        <v>257052193.6037728</v>
      </c>
      <c r="W15" s="18"/>
    </row>
    <row r="16" spans="2:23" s="4" customFormat="1" ht="12">
      <c r="B16" s="4" t="s">
        <v>4</v>
      </c>
      <c r="D16" s="109">
        <v>103329344.945599</v>
      </c>
      <c r="E16" s="109"/>
      <c r="F16" s="109">
        <v>1571724.53772966</v>
      </c>
      <c r="G16" s="18"/>
      <c r="H16" s="109">
        <v>70931527.8735307</v>
      </c>
      <c r="I16" s="18"/>
      <c r="J16" s="109">
        <v>13057654.5778995</v>
      </c>
      <c r="K16" s="18"/>
      <c r="L16" s="109">
        <v>6113633.53026971</v>
      </c>
      <c r="M16" s="18"/>
      <c r="N16" s="109">
        <v>46711158.054986</v>
      </c>
      <c r="O16" s="18"/>
      <c r="P16" s="109">
        <v>47934.2637391197</v>
      </c>
      <c r="Q16" s="18"/>
      <c r="R16" s="109">
        <v>8348567.61586666</v>
      </c>
      <c r="S16" s="18"/>
      <c r="T16" s="109">
        <v>17887526.6782204</v>
      </c>
      <c r="U16" s="18"/>
      <c r="V16" s="18">
        <v>267999072.07784078</v>
      </c>
      <c r="W16" s="18"/>
    </row>
    <row r="17" spans="2:23" s="4" customFormat="1" ht="12">
      <c r="B17" s="4" t="s">
        <v>5</v>
      </c>
      <c r="D17" s="109">
        <v>57314008.3142675</v>
      </c>
      <c r="E17" s="109"/>
      <c r="F17" s="109">
        <v>986718.084002512</v>
      </c>
      <c r="G17" s="18"/>
      <c r="H17" s="109">
        <v>40077119.8913047</v>
      </c>
      <c r="I17" s="18"/>
      <c r="J17" s="109">
        <v>6485076.59592716</v>
      </c>
      <c r="K17" s="18"/>
      <c r="L17" s="109">
        <v>3461170.83164129</v>
      </c>
      <c r="M17" s="18"/>
      <c r="N17" s="109">
        <v>25771585.964652</v>
      </c>
      <c r="O17" s="18"/>
      <c r="P17" s="109">
        <v>107276.174816023</v>
      </c>
      <c r="Q17" s="18"/>
      <c r="R17" s="109">
        <v>5060758.14176335</v>
      </c>
      <c r="S17" s="18"/>
      <c r="T17" s="109">
        <v>11023486.7447772</v>
      </c>
      <c r="U17" s="18"/>
      <c r="V17" s="18">
        <v>150287200.74315175</v>
      </c>
      <c r="W17" s="18"/>
    </row>
    <row r="18" spans="2:23" s="4" customFormat="1" ht="12">
      <c r="B18" s="4" t="s">
        <v>6</v>
      </c>
      <c r="D18" s="109">
        <v>97191603.3367729</v>
      </c>
      <c r="E18" s="109"/>
      <c r="F18" s="109">
        <v>1564781.41008599</v>
      </c>
      <c r="G18" s="18"/>
      <c r="H18" s="109">
        <v>68062826.013726</v>
      </c>
      <c r="I18" s="18"/>
      <c r="J18" s="109">
        <v>9618377.29744921</v>
      </c>
      <c r="K18" s="18"/>
      <c r="L18" s="109">
        <v>5767322.04611207</v>
      </c>
      <c r="M18" s="18"/>
      <c r="N18" s="109">
        <v>41752480.2385479</v>
      </c>
      <c r="O18" s="18"/>
      <c r="P18" s="109">
        <v>365928.641313968</v>
      </c>
      <c r="Q18" s="18"/>
      <c r="R18" s="109">
        <v>7983684.58392692</v>
      </c>
      <c r="S18" s="18"/>
      <c r="T18" s="109">
        <v>15429010.8734403</v>
      </c>
      <c r="U18" s="18"/>
      <c r="V18" s="18">
        <v>247736014.44137523</v>
      </c>
      <c r="W18" s="18"/>
    </row>
    <row r="19" spans="2:23" s="4" customFormat="1" ht="12">
      <c r="B19" s="4" t="s">
        <v>7</v>
      </c>
      <c r="D19" s="109">
        <v>151268585.53556</v>
      </c>
      <c r="E19" s="109"/>
      <c r="F19" s="109">
        <v>2237162.21039537</v>
      </c>
      <c r="G19" s="18"/>
      <c r="H19" s="109">
        <v>104795840.388368</v>
      </c>
      <c r="I19" s="18"/>
      <c r="J19" s="109">
        <v>13432375.3007405</v>
      </c>
      <c r="K19" s="18"/>
      <c r="L19" s="109">
        <v>8655380.23449756</v>
      </c>
      <c r="M19" s="18"/>
      <c r="N19" s="109">
        <v>59138788.6361716</v>
      </c>
      <c r="O19" s="18"/>
      <c r="P19" s="109">
        <v>1194545.54229126</v>
      </c>
      <c r="Q19" s="18"/>
      <c r="R19" s="109">
        <v>14134393.732616</v>
      </c>
      <c r="S19" s="18"/>
      <c r="T19" s="109">
        <v>20936210.0186708</v>
      </c>
      <c r="U19" s="18"/>
      <c r="V19" s="18">
        <v>375793281.59931105</v>
      </c>
      <c r="W19" s="18"/>
    </row>
    <row r="20" spans="2:23" s="4" customFormat="1" ht="12">
      <c r="B20" s="4" t="s">
        <v>116</v>
      </c>
      <c r="D20" s="109">
        <v>181694581.795392</v>
      </c>
      <c r="E20" s="109"/>
      <c r="F20" s="109">
        <v>2750771.96596471</v>
      </c>
      <c r="G20" s="18"/>
      <c r="H20" s="109">
        <v>135472929.811692</v>
      </c>
      <c r="I20" s="18"/>
      <c r="J20" s="109">
        <v>11919616.6647249</v>
      </c>
      <c r="K20" s="18"/>
      <c r="L20" s="109">
        <v>11392546.2231565</v>
      </c>
      <c r="M20" s="18"/>
      <c r="N20" s="109">
        <v>76447848.4323709</v>
      </c>
      <c r="O20" s="18"/>
      <c r="P20" s="109">
        <v>969377.356782491</v>
      </c>
      <c r="Q20" s="18"/>
      <c r="R20" s="109">
        <v>19012043.4151266</v>
      </c>
      <c r="S20" s="18"/>
      <c r="T20" s="109">
        <v>24571412.7425265</v>
      </c>
      <c r="U20" s="18"/>
      <c r="V20" s="18">
        <v>464231128.40773666</v>
      </c>
      <c r="W20" s="18"/>
    </row>
    <row r="21" spans="2:23" s="4" customFormat="1" ht="12">
      <c r="B21" s="4" t="s">
        <v>117</v>
      </c>
      <c r="D21" s="109">
        <v>114129155.152341</v>
      </c>
      <c r="E21" s="109"/>
      <c r="F21" s="109">
        <v>1658653.04074228</v>
      </c>
      <c r="G21" s="18"/>
      <c r="H21" s="109">
        <v>85641826.8048638</v>
      </c>
      <c r="I21" s="18"/>
      <c r="J21" s="109">
        <v>7757183.39951809</v>
      </c>
      <c r="K21" s="18"/>
      <c r="L21" s="109">
        <v>6581677.06512698</v>
      </c>
      <c r="M21" s="18"/>
      <c r="N21" s="109">
        <v>43031806.847227</v>
      </c>
      <c r="O21" s="18"/>
      <c r="P21" s="109">
        <v>2358764.33330297</v>
      </c>
      <c r="Q21" s="18"/>
      <c r="R21" s="109">
        <v>16201289.8126824</v>
      </c>
      <c r="S21" s="18"/>
      <c r="T21" s="109">
        <v>15821265.3465776</v>
      </c>
      <c r="U21" s="18"/>
      <c r="V21" s="18">
        <v>293181621.8023821</v>
      </c>
      <c r="W21" s="18"/>
    </row>
    <row r="22" spans="2:23" s="4" customFormat="1" ht="12">
      <c r="B22" s="4" t="s">
        <v>118</v>
      </c>
      <c r="D22" s="109">
        <v>113136295.084669</v>
      </c>
      <c r="E22" s="109"/>
      <c r="F22" s="109">
        <v>1608461.3693623</v>
      </c>
      <c r="G22" s="18"/>
      <c r="H22" s="109">
        <v>76133919.0874705</v>
      </c>
      <c r="I22" s="18"/>
      <c r="J22" s="109">
        <v>8015528.00149562</v>
      </c>
      <c r="K22" s="18"/>
      <c r="L22" s="109">
        <v>6668602.08079766</v>
      </c>
      <c r="M22" s="18"/>
      <c r="N22" s="109">
        <v>42381058.4001701</v>
      </c>
      <c r="O22" s="18"/>
      <c r="P22" s="109">
        <v>757871.506671672</v>
      </c>
      <c r="Q22" s="18"/>
      <c r="R22" s="109">
        <v>13183748.222247</v>
      </c>
      <c r="S22" s="18"/>
      <c r="T22" s="109">
        <v>15705456.5334198</v>
      </c>
      <c r="U22" s="18"/>
      <c r="V22" s="18">
        <v>277590940.28630364</v>
      </c>
      <c r="W22" s="18"/>
    </row>
    <row r="23" spans="2:23" s="4" customFormat="1" ht="12">
      <c r="B23" s="4" t="s">
        <v>28</v>
      </c>
      <c r="D23" s="109">
        <v>107668947.190502</v>
      </c>
      <c r="E23" s="109"/>
      <c r="F23" s="109">
        <v>1367676.24748557</v>
      </c>
      <c r="G23" s="18"/>
      <c r="H23" s="109">
        <v>63419421.2461066</v>
      </c>
      <c r="I23" s="18"/>
      <c r="J23" s="109">
        <v>7213123.52006354</v>
      </c>
      <c r="K23" s="18"/>
      <c r="L23" s="109">
        <v>6030781.67827263</v>
      </c>
      <c r="M23" s="18"/>
      <c r="N23" s="109">
        <v>37895700.9687295</v>
      </c>
      <c r="O23" s="18"/>
      <c r="P23" s="109">
        <v>167442.525329094</v>
      </c>
      <c r="Q23" s="18"/>
      <c r="R23" s="109">
        <v>9052573.28796513</v>
      </c>
      <c r="S23" s="18"/>
      <c r="T23" s="109">
        <v>11677474.0734774</v>
      </c>
      <c r="U23" s="18"/>
      <c r="V23" s="18">
        <v>244493140.73793143</v>
      </c>
      <c r="W23" s="18"/>
    </row>
    <row r="24" spans="2:23" s="4" customFormat="1" ht="12">
      <c r="B24" s="4" t="s">
        <v>8</v>
      </c>
      <c r="D24" s="109">
        <v>200933712.160425</v>
      </c>
      <c r="E24" s="109"/>
      <c r="F24" s="109">
        <v>2878127.83496548</v>
      </c>
      <c r="G24" s="18"/>
      <c r="H24" s="109">
        <v>140102609.06929</v>
      </c>
      <c r="I24" s="18"/>
      <c r="J24" s="109">
        <v>12754910.7515331</v>
      </c>
      <c r="K24" s="18"/>
      <c r="L24" s="109">
        <v>11087244.0914398</v>
      </c>
      <c r="M24" s="18"/>
      <c r="N24" s="109">
        <v>72020404.4115918</v>
      </c>
      <c r="O24" s="18"/>
      <c r="P24" s="109">
        <v>4223497.22383747</v>
      </c>
      <c r="Q24" s="18"/>
      <c r="R24" s="109">
        <v>21564200.8753679</v>
      </c>
      <c r="S24" s="18"/>
      <c r="T24" s="109">
        <v>29378731.9913995</v>
      </c>
      <c r="U24" s="18"/>
      <c r="V24" s="18">
        <v>494943438.40985</v>
      </c>
      <c r="W24" s="18"/>
    </row>
    <row r="25" spans="2:23" s="4" customFormat="1" ht="12">
      <c r="B25" s="4" t="s">
        <v>9</v>
      </c>
      <c r="D25" s="109">
        <v>47618758.173247</v>
      </c>
      <c r="E25" s="109"/>
      <c r="F25" s="109">
        <v>679403.367200759</v>
      </c>
      <c r="G25" s="18"/>
      <c r="H25" s="109">
        <v>36786501.7890902</v>
      </c>
      <c r="I25" s="18"/>
      <c r="J25" s="109">
        <v>2723145.48519186</v>
      </c>
      <c r="K25" s="18"/>
      <c r="L25" s="109">
        <v>2764150.69799655</v>
      </c>
      <c r="M25" s="18"/>
      <c r="N25" s="109">
        <v>17668894.1700767</v>
      </c>
      <c r="O25" s="18"/>
      <c r="P25" s="109">
        <v>2145633.58262091</v>
      </c>
      <c r="Q25" s="18"/>
      <c r="R25" s="109">
        <v>5611030.81299833</v>
      </c>
      <c r="S25" s="18"/>
      <c r="T25" s="109">
        <v>6502590.96559434</v>
      </c>
      <c r="U25" s="18"/>
      <c r="V25" s="18">
        <v>122500109.04401664</v>
      </c>
      <c r="W25" s="18"/>
    </row>
    <row r="26" spans="2:23" s="4" customFormat="1" ht="12">
      <c r="B26" s="4" t="s">
        <v>10</v>
      </c>
      <c r="D26" s="109">
        <v>150858476.619811</v>
      </c>
      <c r="E26" s="109"/>
      <c r="F26" s="109">
        <v>2218495.06352337</v>
      </c>
      <c r="G26" s="18"/>
      <c r="H26" s="109">
        <v>101891725.93712</v>
      </c>
      <c r="I26" s="18"/>
      <c r="J26" s="109">
        <v>10276011.328077</v>
      </c>
      <c r="K26" s="18"/>
      <c r="L26" s="109">
        <v>8385070.28161322</v>
      </c>
      <c r="M26" s="18"/>
      <c r="N26" s="109">
        <v>53875752.4393573</v>
      </c>
      <c r="O26" s="18"/>
      <c r="P26" s="109">
        <v>2465636.68040986</v>
      </c>
      <c r="Q26" s="18"/>
      <c r="R26" s="109">
        <v>12916248.2702105</v>
      </c>
      <c r="S26" s="18"/>
      <c r="T26" s="109">
        <v>23679628.5092068</v>
      </c>
      <c r="U26" s="18"/>
      <c r="V26" s="18">
        <v>366567045.12932897</v>
      </c>
      <c r="W26" s="18"/>
    </row>
    <row r="27" spans="2:23" s="4" customFormat="1" ht="12">
      <c r="B27" s="4" t="s">
        <v>11</v>
      </c>
      <c r="D27" s="109">
        <v>51548979.4775695</v>
      </c>
      <c r="E27" s="109"/>
      <c r="F27" s="109">
        <v>855105.24637215</v>
      </c>
      <c r="G27" s="18"/>
      <c r="H27" s="109">
        <v>43728206.9895235</v>
      </c>
      <c r="I27" s="18"/>
      <c r="J27" s="109">
        <v>4210685.42140349</v>
      </c>
      <c r="K27" s="18"/>
      <c r="L27" s="109">
        <v>3218910.16496378</v>
      </c>
      <c r="M27" s="18"/>
      <c r="N27" s="109">
        <v>21906895.6668994</v>
      </c>
      <c r="O27" s="18"/>
      <c r="P27" s="109">
        <v>2625414.23467047</v>
      </c>
      <c r="Q27" s="18"/>
      <c r="R27" s="109">
        <v>8078975.56805872</v>
      </c>
      <c r="S27" s="18"/>
      <c r="T27" s="109">
        <v>9026487.42718385</v>
      </c>
      <c r="U27" s="18"/>
      <c r="V27" s="18">
        <v>145199660.19664487</v>
      </c>
      <c r="W27" s="18"/>
    </row>
    <row r="28" spans="2:23" s="4" customFormat="1" ht="12">
      <c r="B28" s="4" t="s">
        <v>12</v>
      </c>
      <c r="D28" s="109">
        <v>76322447.8808875</v>
      </c>
      <c r="E28" s="109"/>
      <c r="F28" s="109">
        <v>1003446.36769863</v>
      </c>
      <c r="G28" s="18"/>
      <c r="H28" s="109">
        <v>54133683.2667084</v>
      </c>
      <c r="I28" s="18"/>
      <c r="J28" s="109">
        <v>4380488.00307551</v>
      </c>
      <c r="K28" s="18"/>
      <c r="L28" s="109">
        <v>4284597.89702013</v>
      </c>
      <c r="M28" s="18"/>
      <c r="N28" s="109">
        <v>27044319.4139095</v>
      </c>
      <c r="O28" s="18"/>
      <c r="P28" s="109">
        <v>452037.911060673</v>
      </c>
      <c r="Q28" s="18"/>
      <c r="R28" s="109">
        <v>8234203.45793653</v>
      </c>
      <c r="S28" s="18"/>
      <c r="T28" s="109">
        <v>10586421.3280837</v>
      </c>
      <c r="U28" s="18"/>
      <c r="V28" s="18">
        <v>186441645.52638054</v>
      </c>
      <c r="W28" s="18"/>
    </row>
    <row r="29" spans="2:23" s="4" customFormat="1" ht="12">
      <c r="B29" s="4" t="s">
        <v>13</v>
      </c>
      <c r="D29" s="109">
        <v>63884321.4793254</v>
      </c>
      <c r="E29" s="109"/>
      <c r="F29" s="109">
        <v>1105257.57133336</v>
      </c>
      <c r="G29" s="18"/>
      <c r="H29" s="109">
        <v>42553240.7923406</v>
      </c>
      <c r="I29" s="18"/>
      <c r="J29" s="109">
        <v>5894170.5933027</v>
      </c>
      <c r="K29" s="18"/>
      <c r="L29" s="109">
        <v>4332642.71398827</v>
      </c>
      <c r="M29" s="18"/>
      <c r="N29" s="109">
        <v>27712657.781553</v>
      </c>
      <c r="O29" s="18"/>
      <c r="P29" s="109">
        <v>431.3001184612</v>
      </c>
      <c r="Q29" s="18"/>
      <c r="R29" s="109">
        <v>5766439.36260048</v>
      </c>
      <c r="S29" s="18"/>
      <c r="T29" s="109">
        <v>9126055.48153787</v>
      </c>
      <c r="U29" s="18"/>
      <c r="V29" s="18">
        <v>160375217.07610014</v>
      </c>
      <c r="W29" s="18"/>
    </row>
    <row r="30" spans="2:23" s="4" customFormat="1" ht="12">
      <c r="B30" s="4" t="s">
        <v>14</v>
      </c>
      <c r="D30" s="109">
        <v>127918877.812888</v>
      </c>
      <c r="E30" s="109"/>
      <c r="F30" s="109">
        <v>1626585.52507736</v>
      </c>
      <c r="G30" s="18"/>
      <c r="H30" s="109">
        <v>86318546.9360672</v>
      </c>
      <c r="I30" s="18"/>
      <c r="J30" s="109">
        <v>7200987.09391606</v>
      </c>
      <c r="K30" s="18"/>
      <c r="L30" s="109">
        <v>7001768.35491778</v>
      </c>
      <c r="M30" s="18"/>
      <c r="N30" s="109">
        <v>46632767.8663262</v>
      </c>
      <c r="O30" s="18"/>
      <c r="P30" s="109">
        <v>715569.516554965</v>
      </c>
      <c r="Q30" s="18"/>
      <c r="R30" s="109">
        <v>10212307.6236435</v>
      </c>
      <c r="S30" s="18"/>
      <c r="T30" s="109">
        <v>22056390.2632531</v>
      </c>
      <c r="U30" s="18"/>
      <c r="V30" s="18">
        <v>309683800.99264413</v>
      </c>
      <c r="W30" s="18"/>
    </row>
    <row r="31" spans="2:23" s="4" customFormat="1" ht="12">
      <c r="B31" s="4" t="s">
        <v>15</v>
      </c>
      <c r="C31" s="20"/>
      <c r="D31" s="109">
        <v>266935749.506664</v>
      </c>
      <c r="E31" s="109"/>
      <c r="F31" s="109">
        <v>3841982.49396854</v>
      </c>
      <c r="G31" s="109"/>
      <c r="H31" s="109">
        <v>191825335.714459</v>
      </c>
      <c r="I31" s="109"/>
      <c r="J31" s="109">
        <v>16354622.540458</v>
      </c>
      <c r="K31" s="109"/>
      <c r="L31" s="109">
        <v>16999580.0215222</v>
      </c>
      <c r="M31" s="109"/>
      <c r="N31" s="109">
        <v>110960708.071459</v>
      </c>
      <c r="O31" s="109"/>
      <c r="P31" s="109">
        <v>1511139.10718334</v>
      </c>
      <c r="Q31" s="109"/>
      <c r="R31" s="109">
        <v>28214961.164048</v>
      </c>
      <c r="S31" s="109"/>
      <c r="T31" s="109">
        <v>32003574.6497803</v>
      </c>
      <c r="U31" s="109"/>
      <c r="V31" s="109">
        <v>668647653.2695423</v>
      </c>
      <c r="W31" s="18"/>
    </row>
    <row r="32" spans="2:23" s="4" customFormat="1" ht="6" customHeight="1">
      <c r="B32" s="15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18"/>
    </row>
    <row r="33" spans="2:23" s="4" customFormat="1" ht="16.5" customHeight="1">
      <c r="B33" s="22" t="s">
        <v>119</v>
      </c>
      <c r="C33" s="15"/>
      <c r="D33" s="23">
        <v>2461565248.9999924</v>
      </c>
      <c r="E33" s="23"/>
      <c r="F33" s="23">
        <v>36315986.99999992</v>
      </c>
      <c r="G33" s="23"/>
      <c r="H33" s="23">
        <v>1719540067.9999971</v>
      </c>
      <c r="I33" s="23"/>
      <c r="J33" s="23">
        <v>189892963.9999996</v>
      </c>
      <c r="K33" s="23"/>
      <c r="L33" s="23">
        <v>145187409.99999976</v>
      </c>
      <c r="M33" s="23"/>
      <c r="N33" s="23">
        <v>975520250.9999988</v>
      </c>
      <c r="O33" s="23"/>
      <c r="P33" s="23">
        <v>21999999.999999963</v>
      </c>
      <c r="Q33" s="23"/>
      <c r="R33" s="23">
        <v>243999999.99999958</v>
      </c>
      <c r="S33" s="23"/>
      <c r="T33" s="23">
        <v>358750868</v>
      </c>
      <c r="U33" s="23"/>
      <c r="V33" s="23">
        <v>6152772796.999988</v>
      </c>
      <c r="W33" s="18"/>
    </row>
    <row r="34" s="4" customFormat="1" ht="6" customHeight="1"/>
    <row r="35" s="4" customFormat="1" ht="12.75" customHeight="1">
      <c r="B35" s="24" t="s">
        <v>129</v>
      </c>
    </row>
    <row r="36" s="4" customFormat="1" ht="12.75" customHeight="1">
      <c r="H36" s="30"/>
    </row>
    <row r="37" spans="4:22" s="4" customFormat="1" ht="12.75" customHeight="1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2:22" ht="15">
      <c r="B38" s="4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2:22" ht="15">
      <c r="B39" s="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2:22" ht="15">
      <c r="B40" s="4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2:22" ht="15">
      <c r="B41" s="4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2:22" ht="15">
      <c r="B42" s="4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2:22" ht="15">
      <c r="B43" s="4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2:22" ht="15">
      <c r="B44" s="4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2:22" ht="15">
      <c r="B45" s="4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2:22" ht="15">
      <c r="B46" s="4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2:22" ht="15">
      <c r="B47" s="4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2:22" ht="15">
      <c r="B48" s="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2:22" ht="15">
      <c r="B49" s="4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2:22" ht="15">
      <c r="B50" s="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2:22" ht="15">
      <c r="B51" s="4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2:22" ht="15">
      <c r="B52" s="4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2:22" ht="15">
      <c r="B53" s="4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</row>
    <row r="54" spans="2:22" ht="15">
      <c r="B54" s="4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2:22" ht="15">
      <c r="B55" s="4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</row>
    <row r="56" spans="2:22" ht="15">
      <c r="B56" s="4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2:22" ht="15">
      <c r="B57" s="4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</row>
    <row r="58" spans="2:22" ht="15">
      <c r="B58" s="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</row>
  </sheetData>
  <sheetProtection/>
  <mergeCells count="11">
    <mergeCell ref="V7:V8"/>
    <mergeCell ref="D7:D8"/>
    <mergeCell ref="L7:L8"/>
    <mergeCell ref="F7:F8"/>
    <mergeCell ref="H7:H8"/>
    <mergeCell ref="J7:J8"/>
    <mergeCell ref="N7:N8"/>
    <mergeCell ref="B7:B8"/>
    <mergeCell ref="T7:T8"/>
    <mergeCell ref="R7:R8"/>
    <mergeCell ref="P7:P8"/>
  </mergeCells>
  <conditionalFormatting sqref="V6">
    <cfRule type="expression" priority="1" dxfId="11" stopIfTrue="1">
      <formula>$A$1&gt;0</formula>
    </cfRule>
  </conditionalFormatting>
  <hyperlinks>
    <hyperlink ref="V1" location="'Content '!A1" display="Back to content "/>
  </hyperlinks>
  <printOptions/>
  <pageMargins left="0.35" right="0.4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8"/>
  <sheetViews>
    <sheetView showGridLines="0" zoomScale="60" zoomScaleNormal="60" zoomScalePageLayoutView="0" workbookViewId="0" topLeftCell="A1">
      <selection activeCell="B1" sqref="B1"/>
    </sheetView>
  </sheetViews>
  <sheetFormatPr defaultColWidth="8.88671875" defaultRowHeight="15"/>
  <cols>
    <col min="1" max="1" width="3.3359375" style="13" customWidth="1"/>
    <col min="2" max="2" width="19.10546875" style="13" customWidth="1"/>
    <col min="3" max="3" width="2.77734375" style="13" customWidth="1"/>
    <col min="4" max="4" width="8.77734375" style="13" customWidth="1"/>
    <col min="5" max="5" width="2.77734375" style="13" customWidth="1"/>
    <col min="6" max="6" width="9.10546875" style="13" customWidth="1"/>
    <col min="7" max="7" width="2.77734375" style="13" customWidth="1"/>
    <col min="8" max="8" width="8.77734375" style="13" customWidth="1"/>
    <col min="9" max="9" width="2.77734375" style="13" customWidth="1"/>
    <col min="10" max="10" width="8.4453125" style="13" customWidth="1"/>
    <col min="11" max="11" width="2.77734375" style="13" customWidth="1"/>
    <col min="12" max="12" width="7.6640625" style="13" customWidth="1"/>
    <col min="13" max="13" width="2.77734375" style="13" customWidth="1"/>
    <col min="14" max="14" width="8.77734375" style="13" customWidth="1"/>
    <col min="15" max="15" width="2.77734375" style="13" customWidth="1"/>
    <col min="16" max="16" width="10.77734375" style="13" customWidth="1"/>
    <col min="17" max="17" width="2.77734375" style="13" customWidth="1"/>
    <col min="18" max="18" width="9.5546875" style="13" customWidth="1"/>
    <col min="19" max="19" width="2.77734375" style="13" customWidth="1"/>
    <col min="20" max="20" width="8.77734375" style="13" customWidth="1"/>
    <col min="21" max="21" width="2.77734375" style="13" customWidth="1"/>
    <col min="22" max="22" width="8.77734375" style="13" customWidth="1"/>
    <col min="23" max="16384" width="8.88671875" style="13" customWidth="1"/>
  </cols>
  <sheetData>
    <row r="1" spans="2:22" ht="15">
      <c r="B1" s="14" t="s">
        <v>206</v>
      </c>
      <c r="V1" s="84" t="s">
        <v>204</v>
      </c>
    </row>
    <row r="2" s="4" customFormat="1" ht="6" customHeight="1"/>
    <row r="3" s="4" customFormat="1" ht="12.75">
      <c r="B3" s="10" t="s">
        <v>122</v>
      </c>
    </row>
    <row r="4" s="4" customFormat="1" ht="6" customHeight="1"/>
    <row r="5" s="4" customFormat="1" ht="12.75">
      <c r="B5" s="10" t="s">
        <v>219</v>
      </c>
    </row>
    <row r="6" spans="2:22" s="4" customFormat="1" ht="12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6" t="s">
        <v>136</v>
      </c>
    </row>
    <row r="7" spans="2:22" s="17" customFormat="1" ht="25.5" customHeight="1">
      <c r="B7" s="383" t="s">
        <v>120</v>
      </c>
      <c r="D7" s="385" t="s">
        <v>93</v>
      </c>
      <c r="F7" s="385" t="s">
        <v>94</v>
      </c>
      <c r="H7" s="385" t="s">
        <v>95</v>
      </c>
      <c r="J7" s="385" t="s">
        <v>96</v>
      </c>
      <c r="L7" s="385" t="s">
        <v>25</v>
      </c>
      <c r="N7" s="385" t="s">
        <v>97</v>
      </c>
      <c r="P7" s="385" t="s">
        <v>98</v>
      </c>
      <c r="R7" s="385" t="s">
        <v>99</v>
      </c>
      <c r="T7" s="385" t="s">
        <v>100</v>
      </c>
      <c r="V7" s="385" t="s">
        <v>26</v>
      </c>
    </row>
    <row r="8" spans="2:22" s="17" customFormat="1" ht="25.5" customHeight="1">
      <c r="B8" s="384"/>
      <c r="D8" s="386"/>
      <c r="E8" s="245"/>
      <c r="F8" s="386"/>
      <c r="H8" s="386"/>
      <c r="J8" s="386"/>
      <c r="L8" s="386"/>
      <c r="N8" s="386"/>
      <c r="P8" s="386"/>
      <c r="R8" s="386"/>
      <c r="T8" s="386"/>
      <c r="V8" s="386"/>
    </row>
    <row r="9" s="4" customFormat="1" ht="6" customHeight="1"/>
    <row r="10" spans="2:23" s="4" customFormat="1" ht="12">
      <c r="B10" s="4" t="s">
        <v>114</v>
      </c>
      <c r="D10" s="109">
        <v>58709217.871852</v>
      </c>
      <c r="E10" s="109"/>
      <c r="F10" s="109">
        <v>922008.082417883</v>
      </c>
      <c r="G10" s="18"/>
      <c r="H10" s="109">
        <v>40493270.9882975</v>
      </c>
      <c r="I10" s="18"/>
      <c r="J10" s="109">
        <v>5739850.74157401</v>
      </c>
      <c r="K10" s="18"/>
      <c r="L10" s="109">
        <v>3363010.89824967</v>
      </c>
      <c r="M10" s="18"/>
      <c r="N10" s="109">
        <v>24465917.098639</v>
      </c>
      <c r="O10" s="18"/>
      <c r="P10" s="109">
        <v>508247.226582517</v>
      </c>
      <c r="Q10" s="18"/>
      <c r="R10" s="109">
        <v>5185606.61339987</v>
      </c>
      <c r="S10" s="18"/>
      <c r="T10" s="109">
        <v>8780600.48702896</v>
      </c>
      <c r="U10" s="18"/>
      <c r="V10" s="18">
        <v>148167730.00804138</v>
      </c>
      <c r="W10" s="18"/>
    </row>
    <row r="11" spans="2:23" s="4" customFormat="1" ht="12">
      <c r="B11" s="4" t="s">
        <v>0</v>
      </c>
      <c r="D11" s="109">
        <v>102142158.705381</v>
      </c>
      <c r="E11" s="109"/>
      <c r="F11" s="109">
        <v>1728950.06067457</v>
      </c>
      <c r="G11" s="18"/>
      <c r="H11" s="109">
        <v>70484091.8232294</v>
      </c>
      <c r="I11" s="18"/>
      <c r="J11" s="109">
        <v>11797644.7530265</v>
      </c>
      <c r="K11" s="18"/>
      <c r="L11" s="109">
        <v>6012695.22436957</v>
      </c>
      <c r="M11" s="18"/>
      <c r="N11" s="109">
        <v>47501989.9993642</v>
      </c>
      <c r="O11" s="18"/>
      <c r="P11" s="109">
        <v>493834.391381792</v>
      </c>
      <c r="Q11" s="18"/>
      <c r="R11" s="109">
        <v>8541226.88468014</v>
      </c>
      <c r="S11" s="18"/>
      <c r="T11" s="109">
        <v>15932738.5063187</v>
      </c>
      <c r="U11" s="18"/>
      <c r="V11" s="18">
        <v>264635330.34842584</v>
      </c>
      <c r="W11" s="18"/>
    </row>
    <row r="12" spans="2:23" s="4" customFormat="1" ht="12">
      <c r="B12" s="4" t="s">
        <v>1</v>
      </c>
      <c r="D12" s="109">
        <v>87619818.6138492</v>
      </c>
      <c r="E12" s="109"/>
      <c r="F12" s="109">
        <v>1420562.41989736</v>
      </c>
      <c r="G12" s="18"/>
      <c r="H12" s="109">
        <v>70765186.2076184</v>
      </c>
      <c r="I12" s="18"/>
      <c r="J12" s="109">
        <v>8477458.14162785</v>
      </c>
      <c r="K12" s="18"/>
      <c r="L12" s="109">
        <v>5678940.01065212</v>
      </c>
      <c r="M12" s="18"/>
      <c r="N12" s="109">
        <v>39163135.1024822</v>
      </c>
      <c r="O12" s="18"/>
      <c r="P12" s="109">
        <v>174108.736588734</v>
      </c>
      <c r="Q12" s="18"/>
      <c r="R12" s="109">
        <v>9137731.83755106</v>
      </c>
      <c r="S12" s="18"/>
      <c r="T12" s="109">
        <v>16788039.5661602</v>
      </c>
      <c r="U12" s="18"/>
      <c r="V12" s="18">
        <v>239224980.63642713</v>
      </c>
      <c r="W12" s="18"/>
    </row>
    <row r="13" spans="2:23" s="4" customFormat="1" ht="12">
      <c r="B13" s="4" t="s">
        <v>2</v>
      </c>
      <c r="D13" s="109">
        <v>86425165.7364265</v>
      </c>
      <c r="E13" s="109"/>
      <c r="F13" s="109">
        <v>1159413.61975411</v>
      </c>
      <c r="G13" s="18"/>
      <c r="H13" s="109">
        <v>60443035.2405311</v>
      </c>
      <c r="I13" s="18"/>
      <c r="J13" s="109">
        <v>7237617.67246194</v>
      </c>
      <c r="K13" s="18"/>
      <c r="L13" s="109">
        <v>4612222.73422138</v>
      </c>
      <c r="M13" s="18"/>
      <c r="N13" s="109">
        <v>32025978.6065376</v>
      </c>
      <c r="O13" s="18"/>
      <c r="P13" s="109">
        <v>168517.710905036</v>
      </c>
      <c r="Q13" s="18"/>
      <c r="R13" s="109">
        <v>8920095.18520827</v>
      </c>
      <c r="S13" s="18"/>
      <c r="T13" s="109">
        <v>14759553.767033</v>
      </c>
      <c r="U13" s="18"/>
      <c r="V13" s="18">
        <v>215751600.27307892</v>
      </c>
      <c r="W13" s="18"/>
    </row>
    <row r="14" spans="2:23" s="4" customFormat="1" ht="12">
      <c r="B14" s="4" t="s">
        <v>3</v>
      </c>
      <c r="D14" s="109">
        <v>126938628.178727</v>
      </c>
      <c r="E14" s="109"/>
      <c r="F14" s="109">
        <v>1912512.39862902</v>
      </c>
      <c r="G14" s="18"/>
      <c r="H14" s="109">
        <v>79051912.0791552</v>
      </c>
      <c r="I14" s="18"/>
      <c r="J14" s="109">
        <v>9664053.29479626</v>
      </c>
      <c r="K14" s="18"/>
      <c r="L14" s="109">
        <v>7549172.36253009</v>
      </c>
      <c r="M14" s="18"/>
      <c r="N14" s="109">
        <v>47493221.2649802</v>
      </c>
      <c r="O14" s="18"/>
      <c r="P14" s="109">
        <v>225093.538663015</v>
      </c>
      <c r="Q14" s="18"/>
      <c r="R14" s="109">
        <v>9609427.95162335</v>
      </c>
      <c r="S14" s="18"/>
      <c r="T14" s="109">
        <v>16245264.9435256</v>
      </c>
      <c r="U14" s="18"/>
      <c r="V14" s="18">
        <v>298689286.0126298</v>
      </c>
      <c r="W14" s="18"/>
    </row>
    <row r="15" spans="2:23" s="4" customFormat="1" ht="12">
      <c r="B15" s="4" t="s">
        <v>115</v>
      </c>
      <c r="D15" s="109">
        <v>106937141.058636</v>
      </c>
      <c r="E15" s="109"/>
      <c r="F15" s="109">
        <v>1720778.65025274</v>
      </c>
      <c r="G15" s="18"/>
      <c r="H15" s="109">
        <v>77547748.045969</v>
      </c>
      <c r="I15" s="18"/>
      <c r="J15" s="109">
        <v>7307615.9826087</v>
      </c>
      <c r="K15" s="18"/>
      <c r="L15" s="109">
        <v>6576060.54978794</v>
      </c>
      <c r="M15" s="18"/>
      <c r="N15" s="109">
        <v>41143513.3371125</v>
      </c>
      <c r="O15" s="18"/>
      <c r="P15" s="109">
        <v>321698.495176122</v>
      </c>
      <c r="Q15" s="18"/>
      <c r="R15" s="109">
        <v>9062420.75484324</v>
      </c>
      <c r="S15" s="18"/>
      <c r="T15" s="109">
        <v>14795702.1027841</v>
      </c>
      <c r="U15" s="18"/>
      <c r="V15" s="18">
        <v>265412678.97717035</v>
      </c>
      <c r="W15" s="18"/>
    </row>
    <row r="16" spans="2:23" s="4" customFormat="1" ht="12">
      <c r="B16" s="4" t="s">
        <v>4</v>
      </c>
      <c r="D16" s="109">
        <v>107042823.528682</v>
      </c>
      <c r="E16" s="109"/>
      <c r="F16" s="109">
        <v>1649024.16993655</v>
      </c>
      <c r="G16" s="18"/>
      <c r="H16" s="109">
        <v>74925237.0133279</v>
      </c>
      <c r="I16" s="18"/>
      <c r="J16" s="109">
        <v>13682677.559659</v>
      </c>
      <c r="K16" s="18"/>
      <c r="L16" s="109">
        <v>6375518.66434301</v>
      </c>
      <c r="M16" s="18"/>
      <c r="N16" s="109">
        <v>48681443.0102507</v>
      </c>
      <c r="O16" s="18"/>
      <c r="P16" s="109">
        <v>47934.2637391197</v>
      </c>
      <c r="Q16" s="18"/>
      <c r="R16" s="109">
        <v>8775365.18241705</v>
      </c>
      <c r="S16" s="18"/>
      <c r="T16" s="109">
        <v>18851674.6782204</v>
      </c>
      <c r="U16" s="18"/>
      <c r="V16" s="18">
        <v>280031698.07057565</v>
      </c>
      <c r="W16" s="18"/>
    </row>
    <row r="17" spans="2:23" s="4" customFormat="1" ht="12">
      <c r="B17" s="4" t="s">
        <v>5</v>
      </c>
      <c r="D17" s="109">
        <v>59195448.3578131</v>
      </c>
      <c r="E17" s="109"/>
      <c r="F17" s="109">
        <v>1006878.74000454</v>
      </c>
      <c r="G17" s="18"/>
      <c r="H17" s="109">
        <v>41766901.1399571</v>
      </c>
      <c r="I17" s="18"/>
      <c r="J17" s="109">
        <v>6628339.45177968</v>
      </c>
      <c r="K17" s="18"/>
      <c r="L17" s="109">
        <v>3440590.33653554</v>
      </c>
      <c r="M17" s="18"/>
      <c r="N17" s="109">
        <v>25978101.1745078</v>
      </c>
      <c r="O17" s="18"/>
      <c r="P17" s="109">
        <v>107276.174816023</v>
      </c>
      <c r="Q17" s="18"/>
      <c r="R17" s="109">
        <v>5122285.38606136</v>
      </c>
      <c r="S17" s="18"/>
      <c r="T17" s="109">
        <v>11556209.7447772</v>
      </c>
      <c r="U17" s="18"/>
      <c r="V17" s="18">
        <v>154802030.50625235</v>
      </c>
      <c r="W17" s="18"/>
    </row>
    <row r="18" spans="2:23" s="4" customFormat="1" ht="12">
      <c r="B18" s="4" t="s">
        <v>6</v>
      </c>
      <c r="D18" s="109">
        <v>100667213.800252</v>
      </c>
      <c r="E18" s="109"/>
      <c r="F18" s="109">
        <v>1660172.97444178</v>
      </c>
      <c r="G18" s="18"/>
      <c r="H18" s="109">
        <v>72463014.6552675</v>
      </c>
      <c r="I18" s="18"/>
      <c r="J18" s="109">
        <v>9975103.45607648</v>
      </c>
      <c r="K18" s="18"/>
      <c r="L18" s="109">
        <v>6063372.11550792</v>
      </c>
      <c r="M18" s="18"/>
      <c r="N18" s="109">
        <v>43285512.712625</v>
      </c>
      <c r="O18" s="18"/>
      <c r="P18" s="109">
        <v>365928.641313968</v>
      </c>
      <c r="Q18" s="18"/>
      <c r="R18" s="109">
        <v>8187272.60430296</v>
      </c>
      <c r="S18" s="18"/>
      <c r="T18" s="109">
        <v>16181245.8734403</v>
      </c>
      <c r="U18" s="18"/>
      <c r="V18" s="18">
        <v>258848836.83322793</v>
      </c>
      <c r="W18" s="18"/>
    </row>
    <row r="19" spans="2:23" s="4" customFormat="1" ht="12">
      <c r="B19" s="4" t="s">
        <v>7</v>
      </c>
      <c r="D19" s="109">
        <v>157255894.625121</v>
      </c>
      <c r="E19" s="109"/>
      <c r="F19" s="109">
        <v>2376238.11015197</v>
      </c>
      <c r="G19" s="18"/>
      <c r="H19" s="109">
        <v>110314977.493917</v>
      </c>
      <c r="I19" s="18"/>
      <c r="J19" s="109">
        <v>13905868.5661435</v>
      </c>
      <c r="K19" s="18"/>
      <c r="L19" s="109">
        <v>9096862.90585228</v>
      </c>
      <c r="M19" s="18"/>
      <c r="N19" s="109">
        <v>61680688.9400563</v>
      </c>
      <c r="O19" s="18"/>
      <c r="P19" s="109">
        <v>1194545.54229126</v>
      </c>
      <c r="Q19" s="18"/>
      <c r="R19" s="109">
        <v>13995674.075767</v>
      </c>
      <c r="S19" s="18"/>
      <c r="T19" s="109">
        <v>22139176.0186708</v>
      </c>
      <c r="U19" s="18"/>
      <c r="V19" s="18">
        <v>391959926.27797115</v>
      </c>
      <c r="W19" s="18"/>
    </row>
    <row r="20" spans="2:23" s="4" customFormat="1" ht="12">
      <c r="B20" s="4" t="s">
        <v>116</v>
      </c>
      <c r="D20" s="109">
        <v>187417537.154793</v>
      </c>
      <c r="E20" s="109"/>
      <c r="F20" s="109">
        <v>2884518.81761283</v>
      </c>
      <c r="G20" s="18"/>
      <c r="H20" s="109">
        <v>144120858.006615</v>
      </c>
      <c r="I20" s="18"/>
      <c r="J20" s="109">
        <v>12363950.1943383</v>
      </c>
      <c r="K20" s="18"/>
      <c r="L20" s="109">
        <v>11963500.1524391</v>
      </c>
      <c r="M20" s="18"/>
      <c r="N20" s="109">
        <v>79509291.012878</v>
      </c>
      <c r="O20" s="18"/>
      <c r="P20" s="109">
        <v>969377.356782491</v>
      </c>
      <c r="Q20" s="18"/>
      <c r="R20" s="109">
        <v>19263698.2674818</v>
      </c>
      <c r="S20" s="18"/>
      <c r="T20" s="109">
        <v>25947944.7425265</v>
      </c>
      <c r="U20" s="18"/>
      <c r="V20" s="18">
        <v>484440675.7054671</v>
      </c>
      <c r="W20" s="18"/>
    </row>
    <row r="21" spans="2:23" s="4" customFormat="1" ht="12">
      <c r="B21" s="4" t="s">
        <v>117</v>
      </c>
      <c r="D21" s="109">
        <v>118935373.62981</v>
      </c>
      <c r="E21" s="109"/>
      <c r="F21" s="109">
        <v>1742655.81674655</v>
      </c>
      <c r="G21" s="18"/>
      <c r="H21" s="109">
        <v>90699450.5536101</v>
      </c>
      <c r="I21" s="18"/>
      <c r="J21" s="109">
        <v>8060693.1572858</v>
      </c>
      <c r="K21" s="18"/>
      <c r="L21" s="109">
        <v>6930317.5257323</v>
      </c>
      <c r="M21" s="18"/>
      <c r="N21" s="109">
        <v>44937332.5180615</v>
      </c>
      <c r="O21" s="18"/>
      <c r="P21" s="109">
        <v>2358764.33330297</v>
      </c>
      <c r="Q21" s="18"/>
      <c r="R21" s="109">
        <v>15977270.7434012</v>
      </c>
      <c r="S21" s="18"/>
      <c r="T21" s="109">
        <v>16729712.3465776</v>
      </c>
      <c r="U21" s="18"/>
      <c r="V21" s="18">
        <v>306371570.624528</v>
      </c>
      <c r="W21" s="18"/>
    </row>
    <row r="22" spans="2:23" s="4" customFormat="1" ht="12">
      <c r="B22" s="4" t="s">
        <v>118</v>
      </c>
      <c r="D22" s="109">
        <v>117658263.210331</v>
      </c>
      <c r="E22" s="109"/>
      <c r="F22" s="109">
        <v>1688312.66270929</v>
      </c>
      <c r="G22" s="18"/>
      <c r="H22" s="109">
        <v>81036204.5894899</v>
      </c>
      <c r="I22" s="18"/>
      <c r="J22" s="109">
        <v>8273614.72979831</v>
      </c>
      <c r="K22" s="18"/>
      <c r="L22" s="109">
        <v>7082492.57775459</v>
      </c>
      <c r="M22" s="18"/>
      <c r="N22" s="109">
        <v>44358062.8963042</v>
      </c>
      <c r="O22" s="18"/>
      <c r="P22" s="109">
        <v>757871.506671672</v>
      </c>
      <c r="Q22" s="18"/>
      <c r="R22" s="109">
        <v>13087698.5466814</v>
      </c>
      <c r="S22" s="18"/>
      <c r="T22" s="109">
        <v>16461678.5334198</v>
      </c>
      <c r="U22" s="18"/>
      <c r="V22" s="18">
        <v>290404199.2531601</v>
      </c>
      <c r="W22" s="18"/>
    </row>
    <row r="23" spans="2:23" s="4" customFormat="1" ht="12">
      <c r="B23" s="4" t="s">
        <v>28</v>
      </c>
      <c r="D23" s="109">
        <v>112391339.756645</v>
      </c>
      <c r="E23" s="109"/>
      <c r="F23" s="109">
        <v>1445551.91461294</v>
      </c>
      <c r="G23" s="18"/>
      <c r="H23" s="109">
        <v>67581622.9598554</v>
      </c>
      <c r="I23" s="18"/>
      <c r="J23" s="109">
        <v>7528880.80562152</v>
      </c>
      <c r="K23" s="18"/>
      <c r="L23" s="109">
        <v>6484957.6486247</v>
      </c>
      <c r="M23" s="18"/>
      <c r="N23" s="109">
        <v>40045382.7324277</v>
      </c>
      <c r="O23" s="18"/>
      <c r="P23" s="109">
        <v>167442.525329094</v>
      </c>
      <c r="Q23" s="18"/>
      <c r="R23" s="109">
        <v>9062401.00959149</v>
      </c>
      <c r="S23" s="18"/>
      <c r="T23" s="109">
        <v>12369466.0734774</v>
      </c>
      <c r="U23" s="18"/>
      <c r="V23" s="18">
        <v>257077045.4261852</v>
      </c>
      <c r="W23" s="18"/>
    </row>
    <row r="24" spans="2:23" s="4" customFormat="1" ht="12">
      <c r="B24" s="4" t="s">
        <v>8</v>
      </c>
      <c r="D24" s="109">
        <v>207349909.447174</v>
      </c>
      <c r="E24" s="109"/>
      <c r="F24" s="109">
        <v>3052109.05314499</v>
      </c>
      <c r="G24" s="18"/>
      <c r="H24" s="109">
        <v>148951568.445425</v>
      </c>
      <c r="I24" s="18"/>
      <c r="J24" s="109">
        <v>13234375.4429741</v>
      </c>
      <c r="K24" s="18"/>
      <c r="L24" s="109">
        <v>11654144.9233438</v>
      </c>
      <c r="M24" s="18"/>
      <c r="N24" s="109">
        <v>74687192.956548</v>
      </c>
      <c r="O24" s="18"/>
      <c r="P24" s="109">
        <v>4223497.22383747</v>
      </c>
      <c r="Q24" s="18"/>
      <c r="R24" s="109">
        <v>21936335.6658074</v>
      </c>
      <c r="S24" s="18"/>
      <c r="T24" s="109">
        <v>30757790.9913995</v>
      </c>
      <c r="U24" s="18"/>
      <c r="V24" s="18">
        <v>515846924.1496543</v>
      </c>
      <c r="W24" s="18"/>
    </row>
    <row r="25" spans="2:23" s="4" customFormat="1" ht="12">
      <c r="B25" s="4" t="s">
        <v>9</v>
      </c>
      <c r="D25" s="109">
        <v>49792117.2364299</v>
      </c>
      <c r="E25" s="109"/>
      <c r="F25" s="109">
        <v>719431.564987923</v>
      </c>
      <c r="G25" s="18"/>
      <c r="H25" s="109">
        <v>39131084.8652445</v>
      </c>
      <c r="I25" s="18"/>
      <c r="J25" s="109">
        <v>2835342.37457568</v>
      </c>
      <c r="K25" s="18"/>
      <c r="L25" s="109">
        <v>2923714.9226458</v>
      </c>
      <c r="M25" s="18"/>
      <c r="N25" s="109">
        <v>18443891.6817886</v>
      </c>
      <c r="O25" s="18"/>
      <c r="P25" s="109">
        <v>2145633.58262091</v>
      </c>
      <c r="Q25" s="18"/>
      <c r="R25" s="109">
        <v>5595483.03677808</v>
      </c>
      <c r="S25" s="18"/>
      <c r="T25" s="109">
        <v>6851074.96559434</v>
      </c>
      <c r="U25" s="18"/>
      <c r="V25" s="18">
        <v>128437774.2306657</v>
      </c>
      <c r="W25" s="18"/>
    </row>
    <row r="26" spans="2:23" s="4" customFormat="1" ht="12">
      <c r="B26" s="4" t="s">
        <v>10</v>
      </c>
      <c r="D26" s="109">
        <v>154713297.871093</v>
      </c>
      <c r="E26" s="109"/>
      <c r="F26" s="109">
        <v>2339950.35626721</v>
      </c>
      <c r="G26" s="18"/>
      <c r="H26" s="109">
        <v>108520444.36599</v>
      </c>
      <c r="I26" s="18"/>
      <c r="J26" s="109">
        <v>10640648.3700932</v>
      </c>
      <c r="K26" s="18"/>
      <c r="L26" s="109">
        <v>8751557.40355629</v>
      </c>
      <c r="M26" s="18"/>
      <c r="N26" s="109">
        <v>55590498.4366534</v>
      </c>
      <c r="O26" s="18"/>
      <c r="P26" s="109">
        <v>2465636.68040986</v>
      </c>
      <c r="Q26" s="18"/>
      <c r="R26" s="109">
        <v>12371766.2336251</v>
      </c>
      <c r="S26" s="18"/>
      <c r="T26" s="109">
        <v>24489126.5092068</v>
      </c>
      <c r="U26" s="18"/>
      <c r="V26" s="18">
        <v>379882926.22689486</v>
      </c>
      <c r="W26" s="18"/>
    </row>
    <row r="27" spans="2:23" s="4" customFormat="1" ht="12">
      <c r="B27" s="4" t="s">
        <v>11</v>
      </c>
      <c r="D27" s="109">
        <v>53414430.336048</v>
      </c>
      <c r="E27" s="109"/>
      <c r="F27" s="109">
        <v>896834.296828059</v>
      </c>
      <c r="G27" s="18"/>
      <c r="H27" s="109">
        <v>46349363.63803</v>
      </c>
      <c r="I27" s="18"/>
      <c r="J27" s="109">
        <v>4357860.33423177</v>
      </c>
      <c r="K27" s="18"/>
      <c r="L27" s="109">
        <v>3348765.54233614</v>
      </c>
      <c r="M27" s="18"/>
      <c r="N27" s="109">
        <v>22542891.4800487</v>
      </c>
      <c r="O27" s="18"/>
      <c r="P27" s="109">
        <v>2625414.23467047</v>
      </c>
      <c r="Q27" s="18"/>
      <c r="R27" s="109">
        <v>8067076.97432222</v>
      </c>
      <c r="S27" s="18"/>
      <c r="T27" s="109">
        <v>9480284.42718385</v>
      </c>
      <c r="U27" s="18"/>
      <c r="V27" s="18">
        <v>151082921.2636992</v>
      </c>
      <c r="W27" s="18"/>
    </row>
    <row r="28" spans="2:23" s="4" customFormat="1" ht="12">
      <c r="B28" s="4" t="s">
        <v>12</v>
      </c>
      <c r="D28" s="109">
        <v>79099196.0946293</v>
      </c>
      <c r="E28" s="109"/>
      <c r="F28" s="109">
        <v>1068465.76981904</v>
      </c>
      <c r="G28" s="18"/>
      <c r="H28" s="109">
        <v>57646876.284217</v>
      </c>
      <c r="I28" s="18"/>
      <c r="J28" s="109">
        <v>4547433.85542131</v>
      </c>
      <c r="K28" s="18"/>
      <c r="L28" s="109">
        <v>4516932.85344841</v>
      </c>
      <c r="M28" s="18"/>
      <c r="N28" s="109">
        <v>28244251.4158568</v>
      </c>
      <c r="O28" s="18"/>
      <c r="P28" s="109">
        <v>452037.911060673</v>
      </c>
      <c r="Q28" s="18"/>
      <c r="R28" s="109">
        <v>8330704.80554736</v>
      </c>
      <c r="S28" s="18"/>
      <c r="T28" s="109">
        <v>11161074.3280837</v>
      </c>
      <c r="U28" s="18"/>
      <c r="V28" s="18">
        <v>195066973.31808358</v>
      </c>
      <c r="W28" s="18"/>
    </row>
    <row r="29" spans="2:23" s="4" customFormat="1" ht="12">
      <c r="B29" s="4" t="s">
        <v>13</v>
      </c>
      <c r="D29" s="109">
        <v>66212687.3657944</v>
      </c>
      <c r="E29" s="109"/>
      <c r="F29" s="109">
        <v>1159342.96153583</v>
      </c>
      <c r="G29" s="18"/>
      <c r="H29" s="109">
        <v>45345622.5407741</v>
      </c>
      <c r="I29" s="18"/>
      <c r="J29" s="109">
        <v>6104396.47063674</v>
      </c>
      <c r="K29" s="18"/>
      <c r="L29" s="109">
        <v>4578438.14012914</v>
      </c>
      <c r="M29" s="18"/>
      <c r="N29" s="109">
        <v>28930120.8628681</v>
      </c>
      <c r="O29" s="18"/>
      <c r="P29" s="109">
        <v>431.3001184612</v>
      </c>
      <c r="Q29" s="18"/>
      <c r="R29" s="109">
        <v>5753257.47088433</v>
      </c>
      <c r="S29" s="18"/>
      <c r="T29" s="109">
        <v>9624457.48153787</v>
      </c>
      <c r="U29" s="18"/>
      <c r="V29" s="18">
        <v>167708754.59427896</v>
      </c>
      <c r="W29" s="18"/>
    </row>
    <row r="30" spans="2:23" s="4" customFormat="1" ht="12">
      <c r="B30" s="4" t="s">
        <v>14</v>
      </c>
      <c r="D30" s="109">
        <v>134829255.503102</v>
      </c>
      <c r="E30" s="109"/>
      <c r="F30" s="109">
        <v>1727264.02024424</v>
      </c>
      <c r="G30" s="18"/>
      <c r="H30" s="109">
        <v>92618154.0337471</v>
      </c>
      <c r="I30" s="18"/>
      <c r="J30" s="109">
        <v>7515443.83671675</v>
      </c>
      <c r="K30" s="18"/>
      <c r="L30" s="109">
        <v>7554466.24479525</v>
      </c>
      <c r="M30" s="18"/>
      <c r="N30" s="109">
        <v>49317084.3272279</v>
      </c>
      <c r="O30" s="18"/>
      <c r="P30" s="109">
        <v>715569.516554965</v>
      </c>
      <c r="Q30" s="18"/>
      <c r="R30" s="109">
        <v>10082869.7254526</v>
      </c>
      <c r="S30" s="18"/>
      <c r="T30" s="109">
        <v>22711127.2632531</v>
      </c>
      <c r="U30" s="18"/>
      <c r="V30" s="18">
        <v>327071234.4710939</v>
      </c>
      <c r="W30" s="18"/>
    </row>
    <row r="31" spans="2:23" s="4" customFormat="1" ht="12">
      <c r="B31" s="4" t="s">
        <v>15</v>
      </c>
      <c r="C31" s="20"/>
      <c r="D31" s="109">
        <v>277548154.917404</v>
      </c>
      <c r="E31" s="109"/>
      <c r="F31" s="109">
        <v>4042478.53933049</v>
      </c>
      <c r="G31" s="109"/>
      <c r="H31" s="109">
        <v>204034638.029729</v>
      </c>
      <c r="I31" s="109"/>
      <c r="J31" s="109">
        <v>16917032.8085523</v>
      </c>
      <c r="K31" s="109"/>
      <c r="L31" s="109">
        <v>17671460.2631448</v>
      </c>
      <c r="M31" s="109"/>
      <c r="N31" s="109">
        <v>114340094.43278</v>
      </c>
      <c r="O31" s="109"/>
      <c r="P31" s="109">
        <v>1511139.10718334</v>
      </c>
      <c r="Q31" s="109"/>
      <c r="R31" s="109">
        <v>27934331.0445724</v>
      </c>
      <c r="S31" s="109"/>
      <c r="T31" s="109">
        <v>33816999.6497803</v>
      </c>
      <c r="U31" s="109"/>
      <c r="V31" s="109">
        <v>697816328.7924765</v>
      </c>
      <c r="W31" s="18"/>
    </row>
    <row r="32" spans="2:23" s="4" customFormat="1" ht="6" customHeight="1">
      <c r="B32" s="15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18"/>
    </row>
    <row r="33" spans="2:23" s="4" customFormat="1" ht="16.5" customHeight="1">
      <c r="B33" s="22" t="s">
        <v>119</v>
      </c>
      <c r="C33" s="15"/>
      <c r="D33" s="23">
        <v>2552295072.9999933</v>
      </c>
      <c r="E33" s="23"/>
      <c r="F33" s="23">
        <v>38323454.99999992</v>
      </c>
      <c r="G33" s="23"/>
      <c r="H33" s="23">
        <v>1824291262.9999971</v>
      </c>
      <c r="I33" s="23"/>
      <c r="J33" s="23">
        <v>196795901.99999964</v>
      </c>
      <c r="K33" s="23"/>
      <c r="L33" s="23">
        <v>152229193.99999982</v>
      </c>
      <c r="M33" s="23"/>
      <c r="N33" s="23">
        <v>1012365595.9999983</v>
      </c>
      <c r="O33" s="23"/>
      <c r="P33" s="23">
        <v>21999999.999999963</v>
      </c>
      <c r="Q33" s="23"/>
      <c r="R33" s="23">
        <v>243999999.99999973</v>
      </c>
      <c r="S33" s="23"/>
      <c r="T33" s="23">
        <v>376430943</v>
      </c>
      <c r="U33" s="23"/>
      <c r="V33" s="23">
        <v>6418731425.9999895</v>
      </c>
      <c r="W33" s="18"/>
    </row>
    <row r="34" s="4" customFormat="1" ht="6" customHeight="1"/>
    <row r="35" s="4" customFormat="1" ht="12.75" customHeight="1">
      <c r="B35" s="24"/>
    </row>
    <row r="36" s="4" customFormat="1" ht="12.75" customHeight="1">
      <c r="H36" s="30"/>
    </row>
    <row r="37" spans="4:22" s="4" customFormat="1" ht="12.75" customHeight="1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2:22" ht="15">
      <c r="B38" s="4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2:22" ht="15">
      <c r="B39" s="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2:22" ht="15">
      <c r="B40" s="4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2:22" ht="15">
      <c r="B41" s="4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2:22" ht="15">
      <c r="B42" s="4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2:22" ht="15">
      <c r="B43" s="4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2:22" ht="15">
      <c r="B44" s="4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2:22" ht="15">
      <c r="B45" s="4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2:22" ht="15">
      <c r="B46" s="4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2:22" ht="15">
      <c r="B47" s="4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2:22" ht="15">
      <c r="B48" s="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2:22" ht="15">
      <c r="B49" s="4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2:22" ht="15">
      <c r="B50" s="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2:22" ht="15">
      <c r="B51" s="4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2:22" ht="15">
      <c r="B52" s="4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2:22" ht="15">
      <c r="B53" s="4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</row>
    <row r="54" spans="2:22" ht="15">
      <c r="B54" s="4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2:22" ht="15">
      <c r="B55" s="4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</row>
    <row r="56" spans="2:22" ht="15">
      <c r="B56" s="4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2:22" ht="15">
      <c r="B57" s="4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</row>
    <row r="58" spans="2:22" ht="15">
      <c r="B58" s="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</row>
  </sheetData>
  <sheetProtection/>
  <mergeCells count="11">
    <mergeCell ref="L7:L8"/>
    <mergeCell ref="N7:N8"/>
    <mergeCell ref="B7:B8"/>
    <mergeCell ref="P7:P8"/>
    <mergeCell ref="R7:R8"/>
    <mergeCell ref="T7:T8"/>
    <mergeCell ref="V7:V8"/>
    <mergeCell ref="D7:D8"/>
    <mergeCell ref="F7:F8"/>
    <mergeCell ref="H7:H8"/>
    <mergeCell ref="J7:J8"/>
  </mergeCells>
  <conditionalFormatting sqref="V6">
    <cfRule type="expression" priority="1" dxfId="11" stopIfTrue="1">
      <formula>$A$1&gt;0</formula>
    </cfRule>
  </conditionalFormatting>
  <hyperlinks>
    <hyperlink ref="V1" location="'Content '!A1" display="Back to content "/>
  </hyperlinks>
  <printOptions/>
  <pageMargins left="0.3" right="0.35" top="1" bottom="1" header="0.5" footer="0.5"/>
  <pageSetup fitToHeight="1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87"/>
  <sheetViews>
    <sheetView showGridLines="0" tabSelected="1" zoomScale="50" zoomScaleNormal="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6" sqref="T6"/>
    </sheetView>
  </sheetViews>
  <sheetFormatPr defaultColWidth="8.88671875" defaultRowHeight="9.75" customHeight="1"/>
  <cols>
    <col min="1" max="1" width="1.77734375" style="13" customWidth="1"/>
    <col min="2" max="2" width="43.21484375" style="13" customWidth="1"/>
    <col min="3" max="25" width="11.3359375" style="13" customWidth="1"/>
    <col min="26" max="16384" width="8.88671875" style="13" customWidth="1"/>
  </cols>
  <sheetData>
    <row r="1" spans="2:25" ht="15">
      <c r="B1" s="14" t="s">
        <v>206</v>
      </c>
      <c r="Y1" s="84" t="s">
        <v>204</v>
      </c>
    </row>
    <row r="2" s="4" customFormat="1" ht="6" customHeight="1"/>
    <row r="3" spans="2:4" s="4" customFormat="1" ht="15">
      <c r="B3" s="10" t="s">
        <v>122</v>
      </c>
      <c r="C3" s="52"/>
      <c r="D3" s="53"/>
    </row>
    <row r="4" s="4" customFormat="1" ht="6" customHeight="1"/>
    <row r="5" spans="2:25" s="4" customFormat="1" ht="13.5" customHeight="1">
      <c r="B5" s="10" t="s">
        <v>220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2:26" s="4" customFormat="1" ht="12.75" customHeight="1"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16" t="s">
        <v>102</v>
      </c>
      <c r="Z6" s="11"/>
    </row>
    <row r="7" spans="2:25" s="4" customFormat="1" ht="105" customHeight="1">
      <c r="B7" s="89" t="s">
        <v>27</v>
      </c>
      <c r="C7" s="90" t="s">
        <v>114</v>
      </c>
      <c r="D7" s="90" t="s">
        <v>0</v>
      </c>
      <c r="E7" s="90" t="s">
        <v>1</v>
      </c>
      <c r="F7" s="90" t="s">
        <v>2</v>
      </c>
      <c r="G7" s="90" t="s">
        <v>3</v>
      </c>
      <c r="H7" s="90" t="s">
        <v>115</v>
      </c>
      <c r="I7" s="90" t="s">
        <v>4</v>
      </c>
      <c r="J7" s="90" t="s">
        <v>5</v>
      </c>
      <c r="K7" s="90" t="s">
        <v>6</v>
      </c>
      <c r="L7" s="90" t="s">
        <v>7</v>
      </c>
      <c r="M7" s="90" t="s">
        <v>116</v>
      </c>
      <c r="N7" s="90" t="s">
        <v>117</v>
      </c>
      <c r="O7" s="90" t="s">
        <v>118</v>
      </c>
      <c r="P7" s="90" t="s">
        <v>28</v>
      </c>
      <c r="Q7" s="90" t="s">
        <v>8</v>
      </c>
      <c r="R7" s="90" t="s">
        <v>9</v>
      </c>
      <c r="S7" s="90" t="s">
        <v>10</v>
      </c>
      <c r="T7" s="90" t="s">
        <v>11</v>
      </c>
      <c r="U7" s="90" t="s">
        <v>12</v>
      </c>
      <c r="V7" s="90" t="s">
        <v>13</v>
      </c>
      <c r="W7" s="90" t="s">
        <v>14</v>
      </c>
      <c r="X7" s="90" t="s">
        <v>15</v>
      </c>
      <c r="Y7" s="90" t="s">
        <v>119</v>
      </c>
    </row>
    <row r="8" spans="2:25" s="4" customFormat="1" ht="15">
      <c r="B8" s="91" t="s">
        <v>93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3"/>
    </row>
    <row r="9" spans="2:27" s="4" customFormat="1" ht="30.75">
      <c r="B9" s="94" t="s">
        <v>40</v>
      </c>
      <c r="C9" s="159">
        <v>27834891.858734</v>
      </c>
      <c r="D9" s="159">
        <v>45694163.5958184</v>
      </c>
      <c r="E9" s="159">
        <v>39302811.9610089</v>
      </c>
      <c r="F9" s="159">
        <v>37703484.7356527</v>
      </c>
      <c r="G9" s="159">
        <v>58596739.0714087</v>
      </c>
      <c r="H9" s="159">
        <v>52290397.5398902</v>
      </c>
      <c r="I9" s="159">
        <v>47189067.1207655</v>
      </c>
      <c r="J9" s="159">
        <v>25391529.95939</v>
      </c>
      <c r="K9" s="159">
        <v>46997126.2641891</v>
      </c>
      <c r="L9" s="159">
        <v>72235241.8884986</v>
      </c>
      <c r="M9" s="159">
        <v>86128322.0365447</v>
      </c>
      <c r="N9" s="159">
        <v>52845352.5520951</v>
      </c>
      <c r="O9" s="159">
        <v>54074949.9557062</v>
      </c>
      <c r="P9" s="159">
        <v>51636699.3971443</v>
      </c>
      <c r="Q9" s="159">
        <v>92843272.1104551</v>
      </c>
      <c r="R9" s="159">
        <v>23158002.4185719</v>
      </c>
      <c r="S9" s="159">
        <v>70194120.5110753</v>
      </c>
      <c r="T9" s="159">
        <v>25519722.4467875</v>
      </c>
      <c r="U9" s="159">
        <v>35206719.0392576</v>
      </c>
      <c r="V9" s="159">
        <v>30762000.1633667</v>
      </c>
      <c r="W9" s="159">
        <v>62498851.1928168</v>
      </c>
      <c r="X9" s="159">
        <v>130484510.625843</v>
      </c>
      <c r="Y9" s="159">
        <v>1168587976.4450204</v>
      </c>
      <c r="Z9" s="18"/>
      <c r="AA9" s="56"/>
    </row>
    <row r="10" spans="2:27" s="4" customFormat="1" ht="15">
      <c r="B10" s="94" t="s">
        <v>41</v>
      </c>
      <c r="C10" s="160">
        <v>19458967.8628344</v>
      </c>
      <c r="D10" s="160">
        <v>36390336.1723234</v>
      </c>
      <c r="E10" s="160">
        <v>31819652.2705023</v>
      </c>
      <c r="F10" s="160">
        <v>33805216.6400374</v>
      </c>
      <c r="G10" s="160">
        <v>47160915.4156195</v>
      </c>
      <c r="H10" s="160">
        <v>35497476.0860975</v>
      </c>
      <c r="I10" s="160">
        <v>37128512.2864689</v>
      </c>
      <c r="J10" s="160">
        <v>20567016.9582761</v>
      </c>
      <c r="K10" s="160">
        <v>34823978.1295421</v>
      </c>
      <c r="L10" s="160">
        <v>57448584.9411402</v>
      </c>
      <c r="M10" s="160">
        <v>71170535.5611967</v>
      </c>
      <c r="N10" s="160">
        <v>45824009.4528219</v>
      </c>
      <c r="O10" s="160">
        <v>44034751.6977771</v>
      </c>
      <c r="P10" s="160">
        <v>42973770.8376892</v>
      </c>
      <c r="Q10" s="160">
        <v>79916569.0332027</v>
      </c>
      <c r="R10" s="160">
        <v>17356526.9894579</v>
      </c>
      <c r="S10" s="160">
        <v>58987204.3894077</v>
      </c>
      <c r="T10" s="160">
        <v>17880423.1488119</v>
      </c>
      <c r="U10" s="160">
        <v>30564041.9880982</v>
      </c>
      <c r="V10" s="160">
        <v>22268737.5345225</v>
      </c>
      <c r="W10" s="160">
        <v>49805922.0200399</v>
      </c>
      <c r="X10" s="160">
        <v>100739173.971711</v>
      </c>
      <c r="Y10" s="160">
        <v>935622323.3875785</v>
      </c>
      <c r="Z10" s="18"/>
      <c r="AA10" s="56"/>
    </row>
    <row r="11" spans="2:27" s="4" customFormat="1" ht="15">
      <c r="B11" s="94" t="s">
        <v>42</v>
      </c>
      <c r="C11" s="160">
        <v>6400398.69517756</v>
      </c>
      <c r="D11" s="160">
        <v>10984202.1866979</v>
      </c>
      <c r="E11" s="160">
        <v>10212156.2633296</v>
      </c>
      <c r="F11" s="160">
        <v>9174019.9038988</v>
      </c>
      <c r="G11" s="160">
        <v>14980825.8286155</v>
      </c>
      <c r="H11" s="160">
        <v>12884605.858909</v>
      </c>
      <c r="I11" s="160">
        <v>11086638.8812002</v>
      </c>
      <c r="J11" s="160">
        <v>5766299.76919056</v>
      </c>
      <c r="K11" s="160">
        <v>11392198.340738</v>
      </c>
      <c r="L11" s="160">
        <v>17536360.9095744</v>
      </c>
      <c r="M11" s="160">
        <v>20690502.1474888</v>
      </c>
      <c r="N11" s="160">
        <v>13638346.087131</v>
      </c>
      <c r="O11" s="160">
        <v>13255959.8200564</v>
      </c>
      <c r="P11" s="160">
        <v>12281967.7287315</v>
      </c>
      <c r="Q11" s="160">
        <v>23858589.4837973</v>
      </c>
      <c r="R11" s="160">
        <v>6248411.4091893</v>
      </c>
      <c r="S11" s="160">
        <v>17843653.1316776</v>
      </c>
      <c r="T11" s="160">
        <v>6789260.82308552</v>
      </c>
      <c r="U11" s="160">
        <v>9272489.13672933</v>
      </c>
      <c r="V11" s="160">
        <v>8040432.08067882</v>
      </c>
      <c r="W11" s="160">
        <v>15208828.5561946</v>
      </c>
      <c r="X11" s="160">
        <v>31054408.1828327</v>
      </c>
      <c r="Y11" s="160">
        <v>288600555.22492445</v>
      </c>
      <c r="Z11" s="18"/>
      <c r="AA11" s="56"/>
    </row>
    <row r="12" spans="2:27" s="4" customFormat="1" ht="15">
      <c r="B12" s="94" t="s">
        <v>45</v>
      </c>
      <c r="C12" s="160">
        <v>2074135.62226442</v>
      </c>
      <c r="D12" s="160">
        <v>4197634.02803744</v>
      </c>
      <c r="E12" s="160">
        <v>2773580.30365399</v>
      </c>
      <c r="F12" s="160">
        <v>2421255.23394374</v>
      </c>
      <c r="G12" s="160">
        <v>2527317.25872282</v>
      </c>
      <c r="H12" s="160">
        <v>2344021.21999011</v>
      </c>
      <c r="I12" s="160">
        <v>6352586.91355128</v>
      </c>
      <c r="J12" s="160">
        <v>3885661.75377163</v>
      </c>
      <c r="K12" s="160">
        <v>3227532.92111821</v>
      </c>
      <c r="L12" s="160">
        <v>4143061.90380062</v>
      </c>
      <c r="M12" s="160">
        <v>3170917.06784781</v>
      </c>
      <c r="N12" s="160">
        <v>2149612.21698218</v>
      </c>
      <c r="O12" s="160">
        <v>2184025.46478447</v>
      </c>
      <c r="P12" s="160">
        <v>2282567.48272379</v>
      </c>
      <c r="Q12" s="160">
        <v>3483708.81003578</v>
      </c>
      <c r="R12" s="160">
        <v>973694.726270682</v>
      </c>
      <c r="S12" s="160">
        <v>2536848.24310805</v>
      </c>
      <c r="T12" s="160">
        <v>992086.314339047</v>
      </c>
      <c r="U12" s="160">
        <v>1391016.01973232</v>
      </c>
      <c r="V12" s="160">
        <v>2586691.26717929</v>
      </c>
      <c r="W12" s="160">
        <v>2444724.42895003</v>
      </c>
      <c r="X12" s="160">
        <v>4843209.47273054</v>
      </c>
      <c r="Y12" s="160">
        <v>62985888.673538245</v>
      </c>
      <c r="Z12" s="18"/>
      <c r="AA12" s="56"/>
    </row>
    <row r="13" spans="2:27" s="4" customFormat="1" ht="15">
      <c r="B13" s="94" t="s">
        <v>44</v>
      </c>
      <c r="C13" s="160">
        <v>1879052.91651578</v>
      </c>
      <c r="D13" s="160">
        <v>2844939.75701313</v>
      </c>
      <c r="E13" s="160">
        <v>1896269.80573794</v>
      </c>
      <c r="F13" s="160">
        <v>1908799.50479311</v>
      </c>
      <c r="G13" s="160">
        <v>2236611.11269754</v>
      </c>
      <c r="H13" s="160">
        <v>2448322.76649961</v>
      </c>
      <c r="I13" s="160">
        <v>2243889.65567244</v>
      </c>
      <c r="J13" s="160">
        <v>1765545.7275159</v>
      </c>
      <c r="K13" s="160">
        <v>2502146.69133682</v>
      </c>
      <c r="L13" s="160">
        <v>3676990.96385442</v>
      </c>
      <c r="M13" s="160">
        <v>4294405.89458048</v>
      </c>
      <c r="N13" s="160">
        <v>3135059.77803466</v>
      </c>
      <c r="O13" s="160">
        <v>2789477.3023082</v>
      </c>
      <c r="P13" s="160">
        <v>1905459.57877957</v>
      </c>
      <c r="Q13" s="160">
        <v>5188218.35291095</v>
      </c>
      <c r="R13" s="160">
        <v>1344714.48516743</v>
      </c>
      <c r="S13" s="160">
        <v>3598554.42882224</v>
      </c>
      <c r="T13" s="160">
        <v>1571072.91451154</v>
      </c>
      <c r="U13" s="160">
        <v>1775154.38304901</v>
      </c>
      <c r="V13" s="160">
        <v>1235292.29458822</v>
      </c>
      <c r="W13" s="160">
        <v>3309626.13198398</v>
      </c>
      <c r="X13" s="160">
        <v>7462323.81467867</v>
      </c>
      <c r="Y13" s="160">
        <v>61011928.26105165</v>
      </c>
      <c r="Z13" s="18"/>
      <c r="AA13" s="56"/>
    </row>
    <row r="14" spans="2:27" s="4" customFormat="1" ht="15">
      <c r="B14" s="94" t="s">
        <v>43</v>
      </c>
      <c r="C14" s="160">
        <v>1061770.91632575</v>
      </c>
      <c r="D14" s="160">
        <v>2030882.96549083</v>
      </c>
      <c r="E14" s="160">
        <v>1615348.00961633</v>
      </c>
      <c r="F14" s="160">
        <v>1412389.71810058</v>
      </c>
      <c r="G14" s="160">
        <v>1436219.49166293</v>
      </c>
      <c r="H14" s="160">
        <v>1472317.5872503</v>
      </c>
      <c r="I14" s="160">
        <v>3042128.6710236</v>
      </c>
      <c r="J14" s="160">
        <v>1819394.18966875</v>
      </c>
      <c r="K14" s="160">
        <v>1724231.45332801</v>
      </c>
      <c r="L14" s="160">
        <v>2215654.01825327</v>
      </c>
      <c r="M14" s="160">
        <v>1962854.44713448</v>
      </c>
      <c r="N14" s="160">
        <v>1342993.54274579</v>
      </c>
      <c r="O14" s="160">
        <v>1319098.96969896</v>
      </c>
      <c r="P14" s="160">
        <v>1310874.73157681</v>
      </c>
      <c r="Q14" s="160">
        <v>2059551.65677221</v>
      </c>
      <c r="R14" s="160">
        <v>710767.207772629</v>
      </c>
      <c r="S14" s="160">
        <v>1552917.1670028</v>
      </c>
      <c r="T14" s="160">
        <v>661864.688512457</v>
      </c>
      <c r="U14" s="160">
        <v>889775.527762858</v>
      </c>
      <c r="V14" s="160">
        <v>1319534.02545881</v>
      </c>
      <c r="W14" s="160">
        <v>1561303.17311742</v>
      </c>
      <c r="X14" s="160">
        <v>2964528.84960775</v>
      </c>
      <c r="Y14" s="160">
        <v>35486401.007883325</v>
      </c>
      <c r="Z14" s="18"/>
      <c r="AA14" s="56"/>
    </row>
    <row r="15" spans="2:27" s="10" customFormat="1" ht="15">
      <c r="B15" s="91" t="s">
        <v>94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60"/>
      <c r="AA15" s="61"/>
    </row>
    <row r="16" spans="2:27" s="4" customFormat="1" ht="15">
      <c r="B16" s="94" t="s">
        <v>48</v>
      </c>
      <c r="C16" s="162">
        <v>363643.93373356</v>
      </c>
      <c r="D16" s="162">
        <v>765868.043659317</v>
      </c>
      <c r="E16" s="162">
        <v>602694.620364241</v>
      </c>
      <c r="F16" s="162">
        <v>558554.914355667</v>
      </c>
      <c r="G16" s="162">
        <v>892062.094112237</v>
      </c>
      <c r="H16" s="162">
        <v>812912.028473017</v>
      </c>
      <c r="I16" s="162">
        <v>646040.197438194</v>
      </c>
      <c r="J16" s="162">
        <v>470571.262048372</v>
      </c>
      <c r="K16" s="162">
        <v>690018.694018492</v>
      </c>
      <c r="L16" s="162">
        <v>1067819.26192343</v>
      </c>
      <c r="M16" s="162">
        <v>1576238.04408529</v>
      </c>
      <c r="N16" s="162">
        <v>855726.618072124</v>
      </c>
      <c r="O16" s="162">
        <v>830668.274722843</v>
      </c>
      <c r="P16" s="162">
        <v>749616.941468432</v>
      </c>
      <c r="Q16" s="162">
        <v>1514237.33706222</v>
      </c>
      <c r="R16" s="162">
        <v>369131.01339832</v>
      </c>
      <c r="S16" s="162">
        <v>1105631.34105366</v>
      </c>
      <c r="T16" s="162">
        <v>409028.778711502</v>
      </c>
      <c r="U16" s="162">
        <v>548693.225536059</v>
      </c>
      <c r="V16" s="162">
        <v>479695.276596959</v>
      </c>
      <c r="W16" s="162">
        <v>975018.45862608</v>
      </c>
      <c r="X16" s="162">
        <v>2586891.31364882</v>
      </c>
      <c r="Y16" s="163">
        <v>18870761.67310884</v>
      </c>
      <c r="Z16" s="18"/>
      <c r="AA16" s="56"/>
    </row>
    <row r="17" spans="2:27" s="4" customFormat="1" ht="15">
      <c r="B17" s="94" t="s">
        <v>47</v>
      </c>
      <c r="C17" s="160">
        <v>353786.461860375</v>
      </c>
      <c r="D17" s="160">
        <v>606203.552315262</v>
      </c>
      <c r="E17" s="160">
        <v>481466.888401606</v>
      </c>
      <c r="F17" s="160">
        <v>309019.157414299</v>
      </c>
      <c r="G17" s="160">
        <v>578075.758340131</v>
      </c>
      <c r="H17" s="160">
        <v>521047.54979764</v>
      </c>
      <c r="I17" s="160">
        <v>631384.699293075</v>
      </c>
      <c r="J17" s="160">
        <v>332050.221439408</v>
      </c>
      <c r="K17" s="160">
        <v>608522.233427605</v>
      </c>
      <c r="L17" s="160">
        <v>764523.737211775</v>
      </c>
      <c r="M17" s="160">
        <v>599162.372813223</v>
      </c>
      <c r="N17" s="160">
        <v>455047.680781993</v>
      </c>
      <c r="O17" s="160">
        <v>437836.368182204</v>
      </c>
      <c r="P17" s="160">
        <v>319313.954123147</v>
      </c>
      <c r="Q17" s="160">
        <v>822652.662339742</v>
      </c>
      <c r="R17" s="160">
        <v>171602.19409469</v>
      </c>
      <c r="S17" s="160">
        <v>697097.540135341</v>
      </c>
      <c r="T17" s="160">
        <v>281205.508807951</v>
      </c>
      <c r="U17" s="160">
        <v>241083.644674758</v>
      </c>
      <c r="V17" s="160">
        <v>429190.913384125</v>
      </c>
      <c r="W17" s="160">
        <v>294088.584958058</v>
      </c>
      <c r="X17" s="160">
        <v>436035.889118807</v>
      </c>
      <c r="Y17" s="160">
        <v>10370397.572915215</v>
      </c>
      <c r="Z17" s="18"/>
      <c r="AA17" s="56"/>
    </row>
    <row r="18" spans="2:27" s="4" customFormat="1" ht="15">
      <c r="B18" s="94" t="s">
        <v>46</v>
      </c>
      <c r="C18" s="160">
        <v>137225.465650546</v>
      </c>
      <c r="D18" s="160">
        <v>239558.222172985</v>
      </c>
      <c r="E18" s="160">
        <v>235831.665056519</v>
      </c>
      <c r="F18" s="160">
        <v>192914.599422793</v>
      </c>
      <c r="G18" s="160">
        <v>296839.880743708</v>
      </c>
      <c r="H18" s="160">
        <v>264092.226720058</v>
      </c>
      <c r="I18" s="160">
        <v>248834.10698923</v>
      </c>
      <c r="J18" s="160">
        <v>136259.988559279</v>
      </c>
      <c r="K18" s="160">
        <v>246055.406135902</v>
      </c>
      <c r="L18" s="160">
        <v>363593.959425266</v>
      </c>
      <c r="M18" s="160">
        <v>494176.212984748</v>
      </c>
      <c r="N18" s="160">
        <v>295578.210355412</v>
      </c>
      <c r="O18" s="160">
        <v>285008.561200905</v>
      </c>
      <c r="P18" s="160">
        <v>248044.633363703</v>
      </c>
      <c r="Q18" s="160">
        <v>477574.379185587</v>
      </c>
      <c r="R18" s="160">
        <v>121646.620720405</v>
      </c>
      <c r="S18" s="160">
        <v>359833.119542427</v>
      </c>
      <c r="T18" s="160">
        <v>145256.573059854</v>
      </c>
      <c r="U18" s="160">
        <v>188141.204060437</v>
      </c>
      <c r="V18" s="160">
        <v>174361.473916776</v>
      </c>
      <c r="W18" s="160">
        <v>303919.247040736</v>
      </c>
      <c r="X18" s="160">
        <v>701500.611939472</v>
      </c>
      <c r="Y18" s="160">
        <v>6156246.368246748</v>
      </c>
      <c r="Z18" s="18"/>
      <c r="AA18" s="56"/>
    </row>
    <row r="19" spans="2:27" s="4" customFormat="1" ht="15">
      <c r="B19" s="94" t="s">
        <v>49</v>
      </c>
      <c r="C19" s="160">
        <v>67352.2211734014</v>
      </c>
      <c r="D19" s="160">
        <v>117320.242527009</v>
      </c>
      <c r="E19" s="160">
        <v>100569.246074999</v>
      </c>
      <c r="F19" s="160">
        <v>98924.948561357</v>
      </c>
      <c r="G19" s="160">
        <v>145534.665432946</v>
      </c>
      <c r="H19" s="160">
        <v>122726.84526203</v>
      </c>
      <c r="I19" s="160">
        <v>122765.166216054</v>
      </c>
      <c r="J19" s="160">
        <v>67997.2679574824</v>
      </c>
      <c r="K19" s="160">
        <v>115576.640859785</v>
      </c>
      <c r="L19" s="160">
        <v>180301.151591501</v>
      </c>
      <c r="M19" s="160">
        <v>214942.18772956</v>
      </c>
      <c r="N19" s="160">
        <v>136303.307537026</v>
      </c>
      <c r="O19" s="160">
        <v>134799.458603342</v>
      </c>
      <c r="P19" s="160">
        <v>128576.385657657</v>
      </c>
      <c r="Q19" s="160">
        <v>237644.674557439</v>
      </c>
      <c r="R19" s="160">
        <v>57051.736774507</v>
      </c>
      <c r="S19" s="160">
        <v>177388.355535777</v>
      </c>
      <c r="T19" s="160">
        <v>61343.4362487507</v>
      </c>
      <c r="U19" s="160">
        <v>90547.6955477914</v>
      </c>
      <c r="V19" s="160">
        <v>76095.2976379741</v>
      </c>
      <c r="W19" s="160">
        <v>154237.729619372</v>
      </c>
      <c r="X19" s="160">
        <v>318050.724623383</v>
      </c>
      <c r="Y19" s="160">
        <v>2926049.385729144</v>
      </c>
      <c r="Z19" s="18"/>
      <c r="AA19" s="56"/>
    </row>
    <row r="20" spans="2:27" s="10" customFormat="1" ht="15">
      <c r="B20" s="91" t="s">
        <v>95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60"/>
      <c r="AA20" s="61"/>
    </row>
    <row r="21" spans="2:27" s="4" customFormat="1" ht="15">
      <c r="B21" s="94" t="s">
        <v>51</v>
      </c>
      <c r="C21" s="162">
        <v>16468884.5578401</v>
      </c>
      <c r="D21" s="162">
        <v>29398051.4039287</v>
      </c>
      <c r="E21" s="162">
        <v>31837298.6414849</v>
      </c>
      <c r="F21" s="162">
        <v>23776238.942538</v>
      </c>
      <c r="G21" s="162">
        <v>27862833.0387934</v>
      </c>
      <c r="H21" s="162">
        <v>26532002.3849821</v>
      </c>
      <c r="I21" s="162">
        <v>33882093.3640312</v>
      </c>
      <c r="J21" s="162">
        <v>18180438.9289082</v>
      </c>
      <c r="K21" s="162">
        <v>28543601.5143779</v>
      </c>
      <c r="L21" s="162">
        <v>44183852.6657918</v>
      </c>
      <c r="M21" s="162">
        <v>51671331.6123609</v>
      </c>
      <c r="N21" s="162">
        <v>32838766.7406146</v>
      </c>
      <c r="O21" s="162">
        <v>27390437.5181649</v>
      </c>
      <c r="P21" s="162">
        <v>23954106.7556874</v>
      </c>
      <c r="Q21" s="162">
        <v>50375393.1494067</v>
      </c>
      <c r="R21" s="162">
        <v>12405719.0990673</v>
      </c>
      <c r="S21" s="162">
        <v>35062299.6055002</v>
      </c>
      <c r="T21" s="162">
        <v>15996465.9802011</v>
      </c>
      <c r="U21" s="162">
        <v>19638040.2407943</v>
      </c>
      <c r="V21" s="162">
        <v>19125725.6970668</v>
      </c>
      <c r="W21" s="162">
        <v>27487857.7287972</v>
      </c>
      <c r="X21" s="162">
        <v>55313053.5454631</v>
      </c>
      <c r="Y21" s="163">
        <v>651924493.1158007</v>
      </c>
      <c r="Z21" s="18"/>
      <c r="AA21" s="56"/>
    </row>
    <row r="22" spans="2:27" s="4" customFormat="1" ht="15">
      <c r="B22" s="94" t="s">
        <v>52</v>
      </c>
      <c r="C22" s="160">
        <v>12716109.3639239</v>
      </c>
      <c r="D22" s="160">
        <v>23040737.0601719</v>
      </c>
      <c r="E22" s="160">
        <v>20929121.1589984</v>
      </c>
      <c r="F22" s="160">
        <v>18343827.7388544</v>
      </c>
      <c r="G22" s="160">
        <v>28299988.891545</v>
      </c>
      <c r="H22" s="160">
        <v>25363962.8161302</v>
      </c>
      <c r="I22" s="160">
        <v>24589589.2248647</v>
      </c>
      <c r="J22" s="160">
        <v>13676207.903826</v>
      </c>
      <c r="K22" s="160">
        <v>22483604.5471329</v>
      </c>
      <c r="L22" s="160">
        <v>35084177.8376724</v>
      </c>
      <c r="M22" s="160">
        <v>48530210.456775</v>
      </c>
      <c r="N22" s="160">
        <v>29416465.9867058</v>
      </c>
      <c r="O22" s="160">
        <v>28218244.5590369</v>
      </c>
      <c r="P22" s="160">
        <v>23873126.0652918</v>
      </c>
      <c r="Q22" s="160">
        <v>48132064.7561894</v>
      </c>
      <c r="R22" s="160">
        <v>12401715.0527134</v>
      </c>
      <c r="S22" s="160">
        <v>35927036.4613166</v>
      </c>
      <c r="T22" s="160">
        <v>14476753.9969663</v>
      </c>
      <c r="U22" s="160">
        <v>18392940.9288166</v>
      </c>
      <c r="V22" s="160">
        <v>16144488.8056357</v>
      </c>
      <c r="W22" s="160">
        <v>30272033.3558892</v>
      </c>
      <c r="X22" s="160">
        <v>73706992.6021404</v>
      </c>
      <c r="Y22" s="160">
        <v>604019399.5705969</v>
      </c>
      <c r="Z22" s="18"/>
      <c r="AA22" s="56"/>
    </row>
    <row r="23" spans="2:27" s="4" customFormat="1" ht="15">
      <c r="B23" s="94" t="s">
        <v>50</v>
      </c>
      <c r="C23" s="160">
        <v>10963003.5000627</v>
      </c>
      <c r="D23" s="160">
        <v>17263427.6435125</v>
      </c>
      <c r="E23" s="160">
        <v>17416671.4424093</v>
      </c>
      <c r="F23" s="160">
        <v>17906537.7505583</v>
      </c>
      <c r="G23" s="160">
        <v>22205307.7892735</v>
      </c>
      <c r="H23" s="160">
        <v>24896022.5386669</v>
      </c>
      <c r="I23" s="160">
        <v>15850849.9310141</v>
      </c>
      <c r="J23" s="160">
        <v>9609121.55394522</v>
      </c>
      <c r="K23" s="160">
        <v>20831033.6482524</v>
      </c>
      <c r="L23" s="160">
        <v>29850537.4956274</v>
      </c>
      <c r="M23" s="160">
        <v>43090004.6082818</v>
      </c>
      <c r="N23" s="160">
        <v>27795006.0687162</v>
      </c>
      <c r="O23" s="160">
        <v>24834976.8550586</v>
      </c>
      <c r="P23" s="160">
        <v>19336507.8854973</v>
      </c>
      <c r="Q23" s="160">
        <v>49284474.2257881</v>
      </c>
      <c r="R23" s="160">
        <v>14043385.1601779</v>
      </c>
      <c r="S23" s="160">
        <v>36891905.1462909</v>
      </c>
      <c r="T23" s="160">
        <v>15607031.5491836</v>
      </c>
      <c r="U23" s="160">
        <v>19185226.2292062</v>
      </c>
      <c r="V23" s="160">
        <v>9817493.07109612</v>
      </c>
      <c r="W23" s="160">
        <v>34311272.1922238</v>
      </c>
      <c r="X23" s="160">
        <v>73996455.7329218</v>
      </c>
      <c r="Y23" s="160">
        <v>554986252.0177647</v>
      </c>
      <c r="Z23" s="18"/>
      <c r="AA23" s="56"/>
    </row>
    <row r="24" spans="2:27" s="4" customFormat="1" ht="15">
      <c r="B24" s="94" t="s">
        <v>127</v>
      </c>
      <c r="C24" s="160">
        <v>194451.700558027</v>
      </c>
      <c r="D24" s="160">
        <v>517856.823424629</v>
      </c>
      <c r="E24" s="160">
        <v>312285.994493775</v>
      </c>
      <c r="F24" s="160">
        <v>192948.783197479</v>
      </c>
      <c r="G24" s="160">
        <v>398092.60988509</v>
      </c>
      <c r="H24" s="160">
        <v>477139.988120882</v>
      </c>
      <c r="I24" s="160">
        <v>316681.029928629</v>
      </c>
      <c r="J24" s="160">
        <v>143132.105849325</v>
      </c>
      <c r="K24" s="160">
        <v>336770.468801176</v>
      </c>
      <c r="L24" s="160">
        <v>786919.948873159</v>
      </c>
      <c r="M24" s="160">
        <v>306682.249005297</v>
      </c>
      <c r="N24" s="160">
        <v>319652.222492425</v>
      </c>
      <c r="O24" s="160">
        <v>302075.344144636</v>
      </c>
      <c r="P24" s="160">
        <v>173371.947840923</v>
      </c>
      <c r="Q24" s="160">
        <v>625666.731364258</v>
      </c>
      <c r="R24" s="160">
        <v>141676.382152345</v>
      </c>
      <c r="S24" s="160">
        <v>253517.582875178</v>
      </c>
      <c r="T24" s="160">
        <v>102301.302868664</v>
      </c>
      <c r="U24" s="160">
        <v>223723.82141635</v>
      </c>
      <c r="V24" s="160">
        <v>87625.8307098206</v>
      </c>
      <c r="W24" s="160">
        <v>222793.25274163</v>
      </c>
      <c r="X24" s="160">
        <v>314633.879256294</v>
      </c>
      <c r="Y24" s="160">
        <v>6749999.9999999935</v>
      </c>
      <c r="Z24" s="18"/>
      <c r="AA24" s="56"/>
    </row>
    <row r="25" spans="2:27" s="4" customFormat="1" ht="15">
      <c r="B25" s="94" t="s">
        <v>124</v>
      </c>
      <c r="C25" s="165">
        <v>117223.471170277</v>
      </c>
      <c r="D25" s="165">
        <v>204043.528817204</v>
      </c>
      <c r="E25" s="165">
        <v>204857.265486541</v>
      </c>
      <c r="F25" s="165">
        <v>174975.797855652</v>
      </c>
      <c r="G25" s="165">
        <v>228846.406091626</v>
      </c>
      <c r="H25" s="165">
        <v>224492.020168332</v>
      </c>
      <c r="I25" s="165">
        <v>216900.145298125</v>
      </c>
      <c r="J25" s="165">
        <v>120910.487400895</v>
      </c>
      <c r="K25" s="165">
        <v>209772.288136664</v>
      </c>
      <c r="L25" s="165">
        <v>319349.468894356</v>
      </c>
      <c r="M25" s="165">
        <v>417213.695788039</v>
      </c>
      <c r="N25" s="165">
        <v>262564.721684346</v>
      </c>
      <c r="O25" s="165">
        <v>234590.710026614</v>
      </c>
      <c r="P25" s="165">
        <v>195641.207472834</v>
      </c>
      <c r="Q25" s="165">
        <v>431198.059906696</v>
      </c>
      <c r="R25" s="165">
        <v>113280.095349381</v>
      </c>
      <c r="S25" s="165">
        <v>314154.497057025</v>
      </c>
      <c r="T25" s="165">
        <v>134176.201615165</v>
      </c>
      <c r="U25" s="165">
        <v>166881.231751132</v>
      </c>
      <c r="V25" s="165">
        <v>131270.483882196</v>
      </c>
      <c r="W25" s="165">
        <v>268119.152744093</v>
      </c>
      <c r="X25" s="165">
        <v>590657.359236999</v>
      </c>
      <c r="Y25" s="165">
        <v>5281118.295834191</v>
      </c>
      <c r="Z25" s="18"/>
      <c r="AA25" s="56"/>
    </row>
    <row r="26" spans="2:27" s="4" customFormat="1" ht="15">
      <c r="B26" s="94" t="s">
        <v>130</v>
      </c>
      <c r="C26" s="160">
        <v>33598.394742375</v>
      </c>
      <c r="D26" s="160">
        <v>59975.363374298</v>
      </c>
      <c r="E26" s="160">
        <v>64951.7047454351</v>
      </c>
      <c r="F26" s="160">
        <v>48506.2275271171</v>
      </c>
      <c r="G26" s="160">
        <v>56843.343566496</v>
      </c>
      <c r="H26" s="160">
        <v>54128.2979005332</v>
      </c>
      <c r="I26" s="160">
        <v>69123.3181910178</v>
      </c>
      <c r="J26" s="160">
        <v>37090.1600274018</v>
      </c>
      <c r="K26" s="160">
        <v>58232.1885663211</v>
      </c>
      <c r="L26" s="160">
        <v>90140.0770580724</v>
      </c>
      <c r="M26" s="160">
        <v>105415.384404391</v>
      </c>
      <c r="N26" s="160">
        <v>66994.8133966786</v>
      </c>
      <c r="O26" s="160">
        <v>55879.6030580929</v>
      </c>
      <c r="P26" s="160">
        <v>48869.0980650197</v>
      </c>
      <c r="Q26" s="160">
        <v>102771.522770214</v>
      </c>
      <c r="R26" s="160">
        <v>25309.0757840705</v>
      </c>
      <c r="S26" s="160">
        <v>71531.0729505477</v>
      </c>
      <c r="T26" s="160">
        <v>32634.607195052</v>
      </c>
      <c r="U26" s="160">
        <v>40063.8322322046</v>
      </c>
      <c r="V26" s="160">
        <v>39018.6523833834</v>
      </c>
      <c r="W26" s="160">
        <v>56078.3513510458</v>
      </c>
      <c r="X26" s="160">
        <v>112844.910710232</v>
      </c>
      <c r="Y26" s="160">
        <v>1329999.9999999998</v>
      </c>
      <c r="Z26" s="18"/>
      <c r="AA26" s="56"/>
    </row>
    <row r="27" spans="2:27" s="10" customFormat="1" ht="15">
      <c r="B27" s="91" t="s">
        <v>111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60"/>
      <c r="AA27" s="61"/>
    </row>
    <row r="28" spans="2:27" s="4" customFormat="1" ht="15">
      <c r="B28" s="94" t="s">
        <v>55</v>
      </c>
      <c r="C28" s="160">
        <v>3957814.89466943</v>
      </c>
      <c r="D28" s="160">
        <v>8762385.83879262</v>
      </c>
      <c r="E28" s="160">
        <v>5618380.3096993</v>
      </c>
      <c r="F28" s="160">
        <v>5255686.60299858</v>
      </c>
      <c r="G28" s="160">
        <v>6299799.75832692</v>
      </c>
      <c r="H28" s="160">
        <v>4830197.21412983</v>
      </c>
      <c r="I28" s="160">
        <v>10556858.9703186</v>
      </c>
      <c r="J28" s="160">
        <v>5145441.98722042</v>
      </c>
      <c r="K28" s="160">
        <v>7094719.93683955</v>
      </c>
      <c r="L28" s="160">
        <v>9943021.78733981</v>
      </c>
      <c r="M28" s="160">
        <v>7908587.58513364</v>
      </c>
      <c r="N28" s="160">
        <v>5003602.02651769</v>
      </c>
      <c r="O28" s="160">
        <v>5371776.40417066</v>
      </c>
      <c r="P28" s="160">
        <v>5013579.71161441</v>
      </c>
      <c r="Q28" s="160">
        <v>8365922.94387576</v>
      </c>
      <c r="R28" s="160">
        <v>1672668.40202653</v>
      </c>
      <c r="S28" s="160">
        <v>6442298.47411057</v>
      </c>
      <c r="T28" s="160">
        <v>2529556.86965306</v>
      </c>
      <c r="U28" s="160">
        <v>2680717.92447444</v>
      </c>
      <c r="V28" s="160">
        <v>4168323.71488244</v>
      </c>
      <c r="W28" s="160">
        <v>4751033.88297797</v>
      </c>
      <c r="X28" s="160">
        <v>11387810.3403483</v>
      </c>
      <c r="Y28" s="160">
        <v>132760185.58012053</v>
      </c>
      <c r="Z28" s="18"/>
      <c r="AA28" s="56"/>
    </row>
    <row r="29" spans="2:27" s="4" customFormat="1" ht="15">
      <c r="B29" s="94" t="s">
        <v>54</v>
      </c>
      <c r="C29" s="162">
        <v>818209.691231986</v>
      </c>
      <c r="D29" s="162">
        <v>1451837.87126312</v>
      </c>
      <c r="E29" s="162">
        <v>1377642.53402294</v>
      </c>
      <c r="F29" s="162">
        <v>953987.158381516</v>
      </c>
      <c r="G29" s="162">
        <v>1679699.99585407</v>
      </c>
      <c r="H29" s="162">
        <v>1085065.58750583</v>
      </c>
      <c r="I29" s="162">
        <v>1316637.47895879</v>
      </c>
      <c r="J29" s="162">
        <v>559020.646472957</v>
      </c>
      <c r="K29" s="162">
        <v>1275500.28642229</v>
      </c>
      <c r="L29" s="162">
        <v>1694456.62403851</v>
      </c>
      <c r="M29" s="162">
        <v>2372189.81009576</v>
      </c>
      <c r="N29" s="162">
        <v>1600558.30279788</v>
      </c>
      <c r="O29" s="162">
        <v>1600970.49911588</v>
      </c>
      <c r="P29" s="162">
        <v>1315730.64705919</v>
      </c>
      <c r="Q29" s="162">
        <v>2460894.45772957</v>
      </c>
      <c r="R29" s="162">
        <v>616233.495411496</v>
      </c>
      <c r="S29" s="162">
        <v>2279692.95633633</v>
      </c>
      <c r="T29" s="162">
        <v>1066434.31393218</v>
      </c>
      <c r="U29" s="162">
        <v>1122987.64876192</v>
      </c>
      <c r="V29" s="162">
        <v>898587.973242182</v>
      </c>
      <c r="W29" s="162">
        <v>1634935.47571917</v>
      </c>
      <c r="X29" s="162">
        <v>3502596.9925817</v>
      </c>
      <c r="Y29" s="162">
        <v>32683870.44693527</v>
      </c>
      <c r="Z29" s="18"/>
      <c r="AA29" s="56"/>
    </row>
    <row r="30" spans="2:27" s="4" customFormat="1" ht="15">
      <c r="B30" s="94" t="s">
        <v>56</v>
      </c>
      <c r="C30" s="162">
        <v>596499.067573793</v>
      </c>
      <c r="D30" s="162">
        <v>976683.359533369</v>
      </c>
      <c r="E30" s="162">
        <v>819825.754894564</v>
      </c>
      <c r="F30" s="162">
        <v>559611.511120041</v>
      </c>
      <c r="G30" s="162">
        <v>957480.447292798</v>
      </c>
      <c r="H30" s="162">
        <v>792593.795012239</v>
      </c>
      <c r="I30" s="162">
        <v>1117339.82424679</v>
      </c>
      <c r="J30" s="162">
        <v>555106.791592985</v>
      </c>
      <c r="K30" s="162">
        <v>931277.460100206</v>
      </c>
      <c r="L30" s="162">
        <v>1335293.1513933</v>
      </c>
      <c r="M30" s="162">
        <v>1008636.61650996</v>
      </c>
      <c r="N30" s="162">
        <v>777329.585069254</v>
      </c>
      <c r="O30" s="162">
        <v>628310.744691713</v>
      </c>
      <c r="P30" s="162">
        <v>584155.328187848</v>
      </c>
      <c r="Q30" s="162">
        <v>1331621.20906915</v>
      </c>
      <c r="R30" s="162">
        <v>275842.690136467</v>
      </c>
      <c r="S30" s="162">
        <v>1074903.13835175</v>
      </c>
      <c r="T30" s="162">
        <v>408440.390793277</v>
      </c>
      <c r="U30" s="162">
        <v>312629.848109714</v>
      </c>
      <c r="V30" s="162">
        <v>566684.513436772</v>
      </c>
      <c r="W30" s="162">
        <v>512639.045473939</v>
      </c>
      <c r="X30" s="162">
        <v>719446.964682885</v>
      </c>
      <c r="Y30" s="163">
        <v>16842351.237272814</v>
      </c>
      <c r="Z30" s="18"/>
      <c r="AA30" s="56"/>
    </row>
    <row r="31" spans="2:27" s="4" customFormat="1" ht="15">
      <c r="B31" s="94" t="s">
        <v>53</v>
      </c>
      <c r="C31" s="160">
        <v>271513.849490401</v>
      </c>
      <c r="D31" s="160">
        <v>426441.476994396</v>
      </c>
      <c r="E31" s="160">
        <v>478204.531668695</v>
      </c>
      <c r="F31" s="160">
        <v>350664.657099811</v>
      </c>
      <c r="G31" s="160">
        <v>511722.644534739</v>
      </c>
      <c r="H31" s="160">
        <v>426976.76217562</v>
      </c>
      <c r="I31" s="160">
        <v>539629.615253851</v>
      </c>
      <c r="J31" s="160">
        <v>273730.257767896</v>
      </c>
      <c r="K31" s="160">
        <v>489701.131890969</v>
      </c>
      <c r="L31" s="160">
        <v>680992.692424884</v>
      </c>
      <c r="M31" s="160">
        <v>754077.214898052</v>
      </c>
      <c r="N31" s="160">
        <v>469050.464917352</v>
      </c>
      <c r="O31" s="160">
        <v>468540.828727834</v>
      </c>
      <c r="P31" s="160">
        <v>444943.919571857</v>
      </c>
      <c r="Q31" s="160">
        <v>730541.432813328</v>
      </c>
      <c r="R31" s="160">
        <v>183162.188394615</v>
      </c>
      <c r="S31" s="160">
        <v>561456.418984044</v>
      </c>
      <c r="T31" s="160">
        <v>218717.941145621</v>
      </c>
      <c r="U31" s="160">
        <v>300687.464796404</v>
      </c>
      <c r="V31" s="160">
        <v>360050.617312329</v>
      </c>
      <c r="W31" s="160">
        <v>433761.648203929</v>
      </c>
      <c r="X31" s="160">
        <v>883234.310762218</v>
      </c>
      <c r="Y31" s="160">
        <v>10257802.069828846</v>
      </c>
      <c r="Z31" s="18"/>
      <c r="AA31" s="56"/>
    </row>
    <row r="32" spans="2:27" s="4" customFormat="1" ht="15">
      <c r="B32" s="94" t="s">
        <v>57</v>
      </c>
      <c r="C32" s="160">
        <v>95813.2386083932</v>
      </c>
      <c r="D32" s="160">
        <v>180296.206442998</v>
      </c>
      <c r="E32" s="160">
        <v>183405.011342346</v>
      </c>
      <c r="F32" s="160">
        <v>117667.742861991</v>
      </c>
      <c r="G32" s="160">
        <v>215350.448787729</v>
      </c>
      <c r="H32" s="160">
        <v>172782.62378518</v>
      </c>
      <c r="I32" s="160">
        <v>152211.670880919</v>
      </c>
      <c r="J32" s="160">
        <v>95039.7687254178</v>
      </c>
      <c r="K32" s="160">
        <v>183904.640823456</v>
      </c>
      <c r="L32" s="160">
        <v>252104.31094701</v>
      </c>
      <c r="M32" s="160">
        <v>320458.967700932</v>
      </c>
      <c r="N32" s="160">
        <v>210152.777983611</v>
      </c>
      <c r="O32" s="160">
        <v>204016.253092218</v>
      </c>
      <c r="P32" s="160">
        <v>170471.199188209</v>
      </c>
      <c r="Q32" s="160">
        <v>345395.399486363</v>
      </c>
      <c r="R32" s="160">
        <v>87435.5986065713</v>
      </c>
      <c r="S32" s="160">
        <v>282297.382310506</v>
      </c>
      <c r="T32" s="160">
        <v>134710.818707628</v>
      </c>
      <c r="U32" s="160">
        <v>130410.969278817</v>
      </c>
      <c r="V32" s="160">
        <v>110749.65176301</v>
      </c>
      <c r="W32" s="160">
        <v>183073.784341738</v>
      </c>
      <c r="X32" s="160">
        <v>423944.200177217</v>
      </c>
      <c r="Y32" s="160">
        <v>4251692.665842261</v>
      </c>
      <c r="Z32" s="18"/>
      <c r="AA32" s="56"/>
    </row>
    <row r="33" spans="2:27" s="4" customFormat="1" ht="15">
      <c r="B33" s="91" t="s">
        <v>58</v>
      </c>
      <c r="C33" s="164">
        <v>3363010.89824967</v>
      </c>
      <c r="D33" s="164">
        <v>6012695.22436957</v>
      </c>
      <c r="E33" s="164">
        <v>5678940.01065212</v>
      </c>
      <c r="F33" s="164">
        <v>4612222.73422138</v>
      </c>
      <c r="G33" s="164">
        <v>7549172.36253009</v>
      </c>
      <c r="H33" s="164">
        <v>6576060.54978794</v>
      </c>
      <c r="I33" s="164">
        <v>6375518.66434301</v>
      </c>
      <c r="J33" s="164">
        <v>3440590.33653554</v>
      </c>
      <c r="K33" s="164">
        <v>6063372.11550792</v>
      </c>
      <c r="L33" s="164">
        <v>9096862.90585228</v>
      </c>
      <c r="M33" s="164">
        <v>11963500.1524391</v>
      </c>
      <c r="N33" s="164">
        <v>6930317.5257323</v>
      </c>
      <c r="O33" s="164">
        <v>7082492.57775459</v>
      </c>
      <c r="P33" s="164">
        <v>6484957.6486247</v>
      </c>
      <c r="Q33" s="164">
        <v>11654144.9233438</v>
      </c>
      <c r="R33" s="164">
        <v>2923714.9226458</v>
      </c>
      <c r="S33" s="164">
        <v>8751557.40355629</v>
      </c>
      <c r="T33" s="164">
        <v>3348765.54233614</v>
      </c>
      <c r="U33" s="164">
        <v>4516932.85344841</v>
      </c>
      <c r="V33" s="164">
        <v>4578438.14012914</v>
      </c>
      <c r="W33" s="164">
        <v>7554466.24479525</v>
      </c>
      <c r="X33" s="164">
        <v>17671460.2631448</v>
      </c>
      <c r="Y33" s="164">
        <v>152229193.99999982</v>
      </c>
      <c r="Z33" s="18"/>
      <c r="AA33" s="56"/>
    </row>
    <row r="34" spans="2:27" s="10" customFormat="1" ht="15">
      <c r="B34" s="91" t="s">
        <v>108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60"/>
      <c r="AA34" s="61"/>
    </row>
    <row r="35" spans="2:27" s="4" customFormat="1" ht="15">
      <c r="B35" s="94" t="s">
        <v>64</v>
      </c>
      <c r="C35" s="160">
        <v>5768764.62965025</v>
      </c>
      <c r="D35" s="160">
        <v>12436749.9106819</v>
      </c>
      <c r="E35" s="160">
        <v>7027142.04579507</v>
      </c>
      <c r="F35" s="160">
        <v>6639944.72394228</v>
      </c>
      <c r="G35" s="160">
        <v>9216888.44985288</v>
      </c>
      <c r="H35" s="160">
        <v>8054353.24193936</v>
      </c>
      <c r="I35" s="160">
        <v>14196376.7296144</v>
      </c>
      <c r="J35" s="160">
        <v>6506384.22769092</v>
      </c>
      <c r="K35" s="160">
        <v>8562960.64480795</v>
      </c>
      <c r="L35" s="160">
        <v>13244946.9513095</v>
      </c>
      <c r="M35" s="160">
        <v>14076755.8318964</v>
      </c>
      <c r="N35" s="160">
        <v>8841051.34469405</v>
      </c>
      <c r="O35" s="160">
        <v>8609070.28894409</v>
      </c>
      <c r="P35" s="160">
        <v>7675184.52341177</v>
      </c>
      <c r="Q35" s="160">
        <v>13875680.8991561</v>
      </c>
      <c r="R35" s="160">
        <v>3409608.95172405</v>
      </c>
      <c r="S35" s="160">
        <v>10351689.2061081</v>
      </c>
      <c r="T35" s="160">
        <v>3914996.87420535</v>
      </c>
      <c r="U35" s="160">
        <v>5246058.5425448</v>
      </c>
      <c r="V35" s="160">
        <v>5997784.27808559</v>
      </c>
      <c r="W35" s="160">
        <v>8849990.65631705</v>
      </c>
      <c r="X35" s="160">
        <v>21093042.8341591</v>
      </c>
      <c r="Y35" s="160">
        <v>203595425.78653097</v>
      </c>
      <c r="Z35" s="18"/>
      <c r="AA35" s="56"/>
    </row>
    <row r="36" spans="2:27" s="4" customFormat="1" ht="15">
      <c r="B36" s="94" t="s">
        <v>69</v>
      </c>
      <c r="C36" s="160">
        <v>3219700.79026705</v>
      </c>
      <c r="D36" s="160">
        <v>5588428.27021612</v>
      </c>
      <c r="E36" s="160">
        <v>5360993.09958867</v>
      </c>
      <c r="F36" s="160">
        <v>4376193.72353459</v>
      </c>
      <c r="G36" s="160">
        <v>6882572.46643575</v>
      </c>
      <c r="H36" s="160">
        <v>6092397.28525859</v>
      </c>
      <c r="I36" s="160">
        <v>5847088.38543125</v>
      </c>
      <c r="J36" s="160">
        <v>3143249.16832667</v>
      </c>
      <c r="K36" s="160">
        <v>5683656.78533072</v>
      </c>
      <c r="L36" s="160">
        <v>8451289.38120381</v>
      </c>
      <c r="M36" s="160">
        <v>10904791.6146604</v>
      </c>
      <c r="N36" s="160">
        <v>6613476.28774039</v>
      </c>
      <c r="O36" s="160">
        <v>6398272.98539973</v>
      </c>
      <c r="P36" s="160">
        <v>5664869.72697597</v>
      </c>
      <c r="Q36" s="160">
        <v>10878666.9657332</v>
      </c>
      <c r="R36" s="160">
        <v>2745033.89250088</v>
      </c>
      <c r="S36" s="160">
        <v>8231869.1449618</v>
      </c>
      <c r="T36" s="160">
        <v>3255422.28499654</v>
      </c>
      <c r="U36" s="160">
        <v>4154482.64479877</v>
      </c>
      <c r="V36" s="160">
        <v>3999461.37353795</v>
      </c>
      <c r="W36" s="160">
        <v>6872055.81111061</v>
      </c>
      <c r="X36" s="160">
        <v>15365069.269991</v>
      </c>
      <c r="Y36" s="160">
        <v>139729041.35800046</v>
      </c>
      <c r="Z36" s="18"/>
      <c r="AA36" s="56"/>
    </row>
    <row r="37" spans="2:27" s="4" customFormat="1" ht="15">
      <c r="B37" s="94" t="s">
        <v>77</v>
      </c>
      <c r="C37" s="162">
        <v>2230993.11209308</v>
      </c>
      <c r="D37" s="162">
        <v>4870470.18388138</v>
      </c>
      <c r="E37" s="162">
        <v>4364887.5780291</v>
      </c>
      <c r="F37" s="162">
        <v>3342134.3544044</v>
      </c>
      <c r="G37" s="162">
        <v>4591782.42090796</v>
      </c>
      <c r="H37" s="162">
        <v>3765685.34539985</v>
      </c>
      <c r="I37" s="162">
        <v>4254317.54103937</v>
      </c>
      <c r="J37" s="162">
        <v>2455376.78308857</v>
      </c>
      <c r="K37" s="162">
        <v>4412861.42421769</v>
      </c>
      <c r="L37" s="162">
        <v>5406736.17118361</v>
      </c>
      <c r="M37" s="162">
        <v>7102091.08894531</v>
      </c>
      <c r="N37" s="162">
        <v>3910339.30909827</v>
      </c>
      <c r="O37" s="162">
        <v>4255808.54934512</v>
      </c>
      <c r="P37" s="162">
        <v>3940996.53250777</v>
      </c>
      <c r="Q37" s="162">
        <v>6535115.56215266</v>
      </c>
      <c r="R37" s="162">
        <v>1717406.14586255</v>
      </c>
      <c r="S37" s="162">
        <v>4924486.53741433</v>
      </c>
      <c r="T37" s="162">
        <v>1887747.30528463</v>
      </c>
      <c r="U37" s="162">
        <v>2552606.21944789</v>
      </c>
      <c r="V37" s="162">
        <v>2707854.18952929</v>
      </c>
      <c r="W37" s="162">
        <v>4502008.02607741</v>
      </c>
      <c r="X37" s="162">
        <v>11287115.9808278</v>
      </c>
      <c r="Y37" s="163">
        <v>95018820.36073804</v>
      </c>
      <c r="Z37" s="18"/>
      <c r="AA37" s="56"/>
    </row>
    <row r="38" spans="2:27" s="4" customFormat="1" ht="15">
      <c r="B38" s="94" t="s">
        <v>70</v>
      </c>
      <c r="C38" s="160">
        <v>2185046.90635645</v>
      </c>
      <c r="D38" s="160">
        <v>3899574.48360165</v>
      </c>
      <c r="E38" s="160">
        <v>3477838.99276085</v>
      </c>
      <c r="F38" s="160">
        <v>3136360.29691551</v>
      </c>
      <c r="G38" s="160">
        <v>4455614.97934916</v>
      </c>
      <c r="H38" s="160">
        <v>3942524.63183092</v>
      </c>
      <c r="I38" s="160">
        <v>4114893.32379532</v>
      </c>
      <c r="J38" s="160">
        <v>2255600.33148846</v>
      </c>
      <c r="K38" s="160">
        <v>3810260.11883511</v>
      </c>
      <c r="L38" s="160">
        <v>5793718.75888401</v>
      </c>
      <c r="M38" s="160">
        <v>7162557.3241216</v>
      </c>
      <c r="N38" s="160">
        <v>4433877.20913021</v>
      </c>
      <c r="O38" s="160">
        <v>4250906.40564297</v>
      </c>
      <c r="P38" s="160">
        <v>3848708.21954724</v>
      </c>
      <c r="Q38" s="160">
        <v>7499466.12388462</v>
      </c>
      <c r="R38" s="160">
        <v>1859882.08878845</v>
      </c>
      <c r="S38" s="160">
        <v>5565770.00617186</v>
      </c>
      <c r="T38" s="160">
        <v>2138900.75404127</v>
      </c>
      <c r="U38" s="160">
        <v>2861512.55239094</v>
      </c>
      <c r="V38" s="160">
        <v>2486465.09410793</v>
      </c>
      <c r="W38" s="160">
        <v>4785025.42405992</v>
      </c>
      <c r="X38" s="160">
        <v>10368387.7468725</v>
      </c>
      <c r="Y38" s="160">
        <v>94332891.77257694</v>
      </c>
      <c r="Z38" s="18"/>
      <c r="AA38" s="56"/>
    </row>
    <row r="39" spans="2:27" s="4" customFormat="1" ht="15">
      <c r="B39" s="94" t="s">
        <v>68</v>
      </c>
      <c r="C39" s="160">
        <v>1880934.4843131</v>
      </c>
      <c r="D39" s="160">
        <v>3362904.88890999</v>
      </c>
      <c r="E39" s="160">
        <v>3176235.35086979</v>
      </c>
      <c r="F39" s="160">
        <v>2579619.58869804</v>
      </c>
      <c r="G39" s="160">
        <v>4222257.68941057</v>
      </c>
      <c r="H39" s="160">
        <v>3677995.53235608</v>
      </c>
      <c r="I39" s="160">
        <v>3565832.3074082</v>
      </c>
      <c r="J39" s="160">
        <v>1924324.72156195</v>
      </c>
      <c r="K39" s="160">
        <v>3391248.511629</v>
      </c>
      <c r="L39" s="160">
        <v>5087882.15571697</v>
      </c>
      <c r="M39" s="160">
        <v>6691194.48929516</v>
      </c>
      <c r="N39" s="160">
        <v>3876131.72118289</v>
      </c>
      <c r="O39" s="160">
        <v>3961243.3404018</v>
      </c>
      <c r="P39" s="160">
        <v>3627041.61231136</v>
      </c>
      <c r="Q39" s="160">
        <v>6518171.88071226</v>
      </c>
      <c r="R39" s="160">
        <v>1635235.92004043</v>
      </c>
      <c r="S39" s="160">
        <v>4894752.53272657</v>
      </c>
      <c r="T39" s="160">
        <v>1872967.04620785</v>
      </c>
      <c r="U39" s="160">
        <v>2526323.88785887</v>
      </c>
      <c r="V39" s="160">
        <v>2560723.8402187</v>
      </c>
      <c r="W39" s="160">
        <v>4225218.56167942</v>
      </c>
      <c r="X39" s="160">
        <v>9883660.80360233</v>
      </c>
      <c r="Y39" s="160">
        <v>85141900.86711133</v>
      </c>
      <c r="Z39" s="18"/>
      <c r="AA39" s="56"/>
    </row>
    <row r="40" spans="2:27" s="4" customFormat="1" ht="15">
      <c r="B40" s="94" t="s">
        <v>75</v>
      </c>
      <c r="C40" s="160">
        <v>1568459.57729574</v>
      </c>
      <c r="D40" s="160">
        <v>3329217.11422292</v>
      </c>
      <c r="E40" s="160">
        <v>3116441.43584318</v>
      </c>
      <c r="F40" s="160">
        <v>2199200.42262238</v>
      </c>
      <c r="G40" s="160">
        <v>3305601.55620884</v>
      </c>
      <c r="H40" s="160">
        <v>2650330.75569749</v>
      </c>
      <c r="I40" s="160">
        <v>2773825.0898002</v>
      </c>
      <c r="J40" s="160">
        <v>1673306.39350584</v>
      </c>
      <c r="K40" s="160">
        <v>3112194.05657528</v>
      </c>
      <c r="L40" s="160">
        <v>3863905.87868825</v>
      </c>
      <c r="M40" s="160">
        <v>4997004.31725051</v>
      </c>
      <c r="N40" s="160">
        <v>2965455.77167265</v>
      </c>
      <c r="O40" s="160">
        <v>3088354.78749009</v>
      </c>
      <c r="P40" s="160">
        <v>2732894.40556681</v>
      </c>
      <c r="Q40" s="160">
        <v>4907790.34046896</v>
      </c>
      <c r="R40" s="160">
        <v>1277559.4399427</v>
      </c>
      <c r="S40" s="160">
        <v>3859945.97034181</v>
      </c>
      <c r="T40" s="160">
        <v>1671583.60802345</v>
      </c>
      <c r="U40" s="160">
        <v>1887475.98005089</v>
      </c>
      <c r="V40" s="160">
        <v>1821182.93094753</v>
      </c>
      <c r="W40" s="160">
        <v>3025146.23503587</v>
      </c>
      <c r="X40" s="160">
        <v>7439788.93091624</v>
      </c>
      <c r="Y40" s="160">
        <v>67266664.99816763</v>
      </c>
      <c r="Z40" s="18"/>
      <c r="AA40" s="56"/>
    </row>
    <row r="41" spans="2:27" s="4" customFormat="1" ht="15">
      <c r="B41" s="94" t="s">
        <v>72</v>
      </c>
      <c r="C41" s="160">
        <v>1165561.81595111</v>
      </c>
      <c r="D41" s="160">
        <v>2042458.65681963</v>
      </c>
      <c r="E41" s="160">
        <v>1951839.13705733</v>
      </c>
      <c r="F41" s="160">
        <v>1512155.12746062</v>
      </c>
      <c r="G41" s="160">
        <v>1910771.58630517</v>
      </c>
      <c r="H41" s="160">
        <v>2302674.93419308</v>
      </c>
      <c r="I41" s="160">
        <v>2008848.33608391</v>
      </c>
      <c r="J41" s="160">
        <v>1579047.14439397</v>
      </c>
      <c r="K41" s="160">
        <v>2279113.80659996</v>
      </c>
      <c r="L41" s="160">
        <v>3951944.09392647</v>
      </c>
      <c r="M41" s="160">
        <v>7253439.60304349</v>
      </c>
      <c r="N41" s="160">
        <v>2800713.80110371</v>
      </c>
      <c r="O41" s="160">
        <v>2327876.19508338</v>
      </c>
      <c r="P41" s="160">
        <v>1860834.66786793</v>
      </c>
      <c r="Q41" s="160">
        <v>3838509.86314766</v>
      </c>
      <c r="R41" s="160">
        <v>1038605.46373004</v>
      </c>
      <c r="S41" s="160">
        <v>2756507.34537401</v>
      </c>
      <c r="T41" s="160">
        <v>1617652.80238998</v>
      </c>
      <c r="U41" s="160">
        <v>1649395.77348237</v>
      </c>
      <c r="V41" s="160">
        <v>1463136.75321835</v>
      </c>
      <c r="W41" s="160">
        <v>3126097.21018015</v>
      </c>
      <c r="X41" s="160">
        <v>8398066.51794055</v>
      </c>
      <c r="Y41" s="160">
        <v>58835250.635352865</v>
      </c>
      <c r="Z41" s="18"/>
      <c r="AA41" s="56"/>
    </row>
    <row r="42" spans="2:27" s="4" customFormat="1" ht="15">
      <c r="B42" s="94" t="s">
        <v>67</v>
      </c>
      <c r="C42" s="160">
        <v>1164748.71083612</v>
      </c>
      <c r="D42" s="160">
        <v>2082443.15083246</v>
      </c>
      <c r="E42" s="160">
        <v>1966850.02114187</v>
      </c>
      <c r="F42" s="160">
        <v>1597402.0442721</v>
      </c>
      <c r="G42" s="160">
        <v>2614588.24939074</v>
      </c>
      <c r="H42" s="160">
        <v>2277559.68668798</v>
      </c>
      <c r="I42" s="160">
        <v>2208103.80039804</v>
      </c>
      <c r="J42" s="160">
        <v>1191617.65460846</v>
      </c>
      <c r="K42" s="160">
        <v>2099994.63829665</v>
      </c>
      <c r="L42" s="160">
        <v>3150617.01041736</v>
      </c>
      <c r="M42" s="160">
        <v>4143451.15173239</v>
      </c>
      <c r="N42" s="160">
        <v>2400253.4181447</v>
      </c>
      <c r="O42" s="160">
        <v>2452957.88477508</v>
      </c>
      <c r="P42" s="160">
        <v>2246007.01264266</v>
      </c>
      <c r="Q42" s="160">
        <v>4036308.73822827</v>
      </c>
      <c r="R42" s="160">
        <v>1012602.48332124</v>
      </c>
      <c r="S42" s="160">
        <v>3031023.54170359</v>
      </c>
      <c r="T42" s="160">
        <v>1159814.9593742</v>
      </c>
      <c r="U42" s="160">
        <v>1564399.24733088</v>
      </c>
      <c r="V42" s="160">
        <v>1585701.05262931</v>
      </c>
      <c r="W42" s="160">
        <v>2616421.7381097</v>
      </c>
      <c r="X42" s="160">
        <v>6120352.02467001</v>
      </c>
      <c r="Y42" s="160">
        <v>52723218.21954381</v>
      </c>
      <c r="Z42" s="18"/>
      <c r="AA42" s="56"/>
    </row>
    <row r="43" spans="2:27" s="4" customFormat="1" ht="15">
      <c r="B43" s="94" t="s">
        <v>71</v>
      </c>
      <c r="C43" s="160">
        <v>1126544.69861596</v>
      </c>
      <c r="D43" s="160">
        <v>1981419.95498631</v>
      </c>
      <c r="E43" s="160">
        <v>1858148.1018325</v>
      </c>
      <c r="F43" s="160">
        <v>1458596.01871906</v>
      </c>
      <c r="G43" s="160">
        <v>2284452.36879715</v>
      </c>
      <c r="H43" s="160">
        <v>1988836.77315518</v>
      </c>
      <c r="I43" s="160">
        <v>2098344.63686938</v>
      </c>
      <c r="J43" s="160">
        <v>1147720.06925023</v>
      </c>
      <c r="K43" s="160">
        <v>1988778.55450399</v>
      </c>
      <c r="L43" s="160">
        <v>2869879.35021659</v>
      </c>
      <c r="M43" s="160">
        <v>3721833.54930197</v>
      </c>
      <c r="N43" s="160">
        <v>2170561.82907045</v>
      </c>
      <c r="O43" s="160">
        <v>2139391.77615791</v>
      </c>
      <c r="P43" s="160">
        <v>1962261.30247878</v>
      </c>
      <c r="Q43" s="160">
        <v>3587768.74607335</v>
      </c>
      <c r="R43" s="160">
        <v>894120.949847726</v>
      </c>
      <c r="S43" s="160">
        <v>2619595.47339519</v>
      </c>
      <c r="T43" s="160">
        <v>1062742.32347117</v>
      </c>
      <c r="U43" s="160">
        <v>1381414.79602178</v>
      </c>
      <c r="V43" s="160">
        <v>1405824.97566443</v>
      </c>
      <c r="W43" s="160">
        <v>2261617.06863455</v>
      </c>
      <c r="X43" s="160">
        <v>5269766.76485032</v>
      </c>
      <c r="Y43" s="160">
        <v>47279620.08191397</v>
      </c>
      <c r="Z43" s="18"/>
      <c r="AA43" s="56"/>
    </row>
    <row r="44" spans="2:27" s="4" customFormat="1" ht="15">
      <c r="B44" s="94" t="s">
        <v>62</v>
      </c>
      <c r="C44" s="160">
        <v>1103509.3227607</v>
      </c>
      <c r="D44" s="160">
        <v>1630963.53049008</v>
      </c>
      <c r="E44" s="160">
        <v>1527906.40183702</v>
      </c>
      <c r="F44" s="160">
        <v>1220008.41219276</v>
      </c>
      <c r="G44" s="160">
        <v>2004077.72759834</v>
      </c>
      <c r="H44" s="160">
        <v>1738610.40612073</v>
      </c>
      <c r="I44" s="160">
        <v>1742610.47954552</v>
      </c>
      <c r="J44" s="160">
        <v>932587.698673706</v>
      </c>
      <c r="K44" s="160">
        <v>1788736.75745132</v>
      </c>
      <c r="L44" s="160">
        <v>2444109.26338847</v>
      </c>
      <c r="M44" s="160">
        <v>3100349.50467075</v>
      </c>
      <c r="N44" s="160">
        <v>1832521.07916903</v>
      </c>
      <c r="O44" s="160">
        <v>1835681.02871608</v>
      </c>
      <c r="P44" s="160">
        <v>1686085.55035299</v>
      </c>
      <c r="Q44" s="160">
        <v>3069245.76273403</v>
      </c>
      <c r="R44" s="160">
        <v>760476.82145162</v>
      </c>
      <c r="S44" s="160">
        <v>2317063.92894842</v>
      </c>
      <c r="T44" s="160">
        <v>886150.90327504</v>
      </c>
      <c r="U44" s="160">
        <v>1156330.13914349</v>
      </c>
      <c r="V44" s="160">
        <v>1212897.59933972</v>
      </c>
      <c r="W44" s="160">
        <v>1961196.56402602</v>
      </c>
      <c r="X44" s="160">
        <v>4454002.61597885</v>
      </c>
      <c r="Y44" s="160">
        <v>40405121.49786469</v>
      </c>
      <c r="Z44" s="18"/>
      <c r="AA44" s="56"/>
    </row>
    <row r="45" spans="2:27" s="4" customFormat="1" ht="15">
      <c r="B45" s="94" t="s">
        <v>65</v>
      </c>
      <c r="C45" s="160">
        <v>860963.695424001</v>
      </c>
      <c r="D45" s="160">
        <v>1408209.69609544</v>
      </c>
      <c r="E45" s="160">
        <v>1322993.62173063</v>
      </c>
      <c r="F45" s="160">
        <v>1103707.59148328</v>
      </c>
      <c r="G45" s="160">
        <v>1766792.43484227</v>
      </c>
      <c r="H45" s="160">
        <v>1038135.60410705</v>
      </c>
      <c r="I45" s="160">
        <v>1483023.1424779</v>
      </c>
      <c r="J45" s="160">
        <v>786626.268850444</v>
      </c>
      <c r="K45" s="160">
        <v>1395155.31874594</v>
      </c>
      <c r="L45" s="160">
        <v>1697031.54285675</v>
      </c>
      <c r="M45" s="160">
        <v>3529879.56004161</v>
      </c>
      <c r="N45" s="160">
        <v>856686.400984594</v>
      </c>
      <c r="O45" s="160">
        <v>1080412.28017857</v>
      </c>
      <c r="P45" s="160">
        <v>927260.925986323</v>
      </c>
      <c r="Q45" s="160">
        <v>2905549.27892197</v>
      </c>
      <c r="R45" s="160">
        <v>283595.094144368</v>
      </c>
      <c r="S45" s="160">
        <v>1740646.16756467</v>
      </c>
      <c r="T45" s="160">
        <v>904490.790781874</v>
      </c>
      <c r="U45" s="160">
        <v>629210.984891738</v>
      </c>
      <c r="V45" s="160">
        <v>995696.373528303</v>
      </c>
      <c r="W45" s="160">
        <v>2301339.06483689</v>
      </c>
      <c r="X45" s="160">
        <v>5250597.68224583</v>
      </c>
      <c r="Y45" s="160">
        <v>34268003.520720445</v>
      </c>
      <c r="Z45" s="18"/>
      <c r="AA45" s="56"/>
    </row>
    <row r="46" spans="2:27" s="4" customFormat="1" ht="15">
      <c r="B46" s="94" t="s">
        <v>63</v>
      </c>
      <c r="C46" s="160">
        <v>748650.928263204</v>
      </c>
      <c r="D46" s="160">
        <v>1165111.91567663</v>
      </c>
      <c r="E46" s="160">
        <v>1103446.62714247</v>
      </c>
      <c r="F46" s="160">
        <v>926803.713031965</v>
      </c>
      <c r="G46" s="160">
        <v>1419908.37912214</v>
      </c>
      <c r="H46" s="160">
        <v>1212797.19432274</v>
      </c>
      <c r="I46" s="160">
        <v>1367408.34696007</v>
      </c>
      <c r="J46" s="160">
        <v>781412.675033261</v>
      </c>
      <c r="K46" s="160">
        <v>1161254.06673769</v>
      </c>
      <c r="L46" s="160">
        <v>1740035.69872339</v>
      </c>
      <c r="M46" s="160">
        <v>2345700.06960114</v>
      </c>
      <c r="N46" s="160">
        <v>1237724.12782411</v>
      </c>
      <c r="O46" s="160">
        <v>1302819.93784564</v>
      </c>
      <c r="P46" s="160">
        <v>1344920.63498</v>
      </c>
      <c r="Q46" s="160">
        <v>2045262.23853191</v>
      </c>
      <c r="R46" s="160">
        <v>529982.88846406</v>
      </c>
      <c r="S46" s="160">
        <v>1528828.02995763</v>
      </c>
      <c r="T46" s="160">
        <v>575577.363003214</v>
      </c>
      <c r="U46" s="160">
        <v>813351.880210435</v>
      </c>
      <c r="V46" s="160">
        <v>1001615.72427775</v>
      </c>
      <c r="W46" s="160">
        <v>1393013.53737269</v>
      </c>
      <c r="X46" s="160">
        <v>3347200.46836388</v>
      </c>
      <c r="Y46" s="160">
        <v>29092826.445446018</v>
      </c>
      <c r="Z46" s="18"/>
      <c r="AA46" s="56"/>
    </row>
    <row r="47" spans="2:27" s="4" customFormat="1" ht="15">
      <c r="B47" s="94" t="s">
        <v>66</v>
      </c>
      <c r="C47" s="160">
        <v>484115.858623288</v>
      </c>
      <c r="D47" s="160">
        <v>724200.129224827</v>
      </c>
      <c r="E47" s="160">
        <v>764047.752510266</v>
      </c>
      <c r="F47" s="160">
        <v>585575.958163306</v>
      </c>
      <c r="G47" s="160">
        <v>1124985.46475981</v>
      </c>
      <c r="H47" s="160">
        <v>911580.691346252</v>
      </c>
      <c r="I47" s="160">
        <v>788620.973604457</v>
      </c>
      <c r="J47" s="160">
        <v>493414.677526233</v>
      </c>
      <c r="K47" s="160">
        <v>858003.268338344</v>
      </c>
      <c r="L47" s="160">
        <v>1498779.26220403</v>
      </c>
      <c r="M47" s="160">
        <v>1547098.79600004</v>
      </c>
      <c r="N47" s="160">
        <v>1212637.75435166</v>
      </c>
      <c r="O47" s="160">
        <v>972974.738968883</v>
      </c>
      <c r="P47" s="160">
        <v>1089849.6591064</v>
      </c>
      <c r="Q47" s="160">
        <v>2142207.60374337</v>
      </c>
      <c r="R47" s="160">
        <v>521747.991498964</v>
      </c>
      <c r="S47" s="160">
        <v>1721295.62997886</v>
      </c>
      <c r="T47" s="160">
        <v>667861.144227286</v>
      </c>
      <c r="U47" s="160">
        <v>678220.902199694</v>
      </c>
      <c r="V47" s="160">
        <v>496113.831335309</v>
      </c>
      <c r="W47" s="160">
        <v>851778.052327815</v>
      </c>
      <c r="X47" s="160">
        <v>1794297.59918504</v>
      </c>
      <c r="Y47" s="160">
        <v>21929407.739224132</v>
      </c>
      <c r="Z47" s="18"/>
      <c r="AA47" s="56"/>
    </row>
    <row r="48" spans="2:27" s="4" customFormat="1" ht="15">
      <c r="B48" s="94" t="s">
        <v>78</v>
      </c>
      <c r="C48" s="160">
        <v>345578.957367775</v>
      </c>
      <c r="D48" s="160">
        <v>637669.087575265</v>
      </c>
      <c r="E48" s="160">
        <v>577252.932255931</v>
      </c>
      <c r="F48" s="160">
        <v>486260.545972712</v>
      </c>
      <c r="G48" s="160">
        <v>664786.026565658</v>
      </c>
      <c r="H48" s="160">
        <v>604026.937056838</v>
      </c>
      <c r="I48" s="160">
        <v>648323.299469048</v>
      </c>
      <c r="J48" s="160">
        <v>355526.67305004</v>
      </c>
      <c r="K48" s="160">
        <v>642225.147148102</v>
      </c>
      <c r="L48" s="160">
        <v>884745.479074203</v>
      </c>
      <c r="M48" s="160">
        <v>1110001.46087377</v>
      </c>
      <c r="N48" s="160">
        <v>685724.829673621</v>
      </c>
      <c r="O48" s="160">
        <v>647629.951362689</v>
      </c>
      <c r="P48" s="160">
        <v>515456.801145365</v>
      </c>
      <c r="Q48" s="160">
        <v>1081263.34910743</v>
      </c>
      <c r="R48" s="160">
        <v>286246.410475457</v>
      </c>
      <c r="S48" s="160">
        <v>811942.891120011</v>
      </c>
      <c r="T48" s="160">
        <v>346543.519835382</v>
      </c>
      <c r="U48" s="160">
        <v>438420.931890679</v>
      </c>
      <c r="V48" s="160">
        <v>374402.835911631</v>
      </c>
      <c r="W48" s="160">
        <v>710104.659397138</v>
      </c>
      <c r="X48" s="160">
        <v>1576703.39132597</v>
      </c>
      <c r="Y48" s="160">
        <v>14430836.117654715</v>
      </c>
      <c r="Z48" s="18"/>
      <c r="AA48" s="56"/>
    </row>
    <row r="49" spans="2:27" s="4" customFormat="1" ht="15">
      <c r="B49" s="94" t="s">
        <v>76</v>
      </c>
      <c r="C49" s="160">
        <v>305131.382954006</v>
      </c>
      <c r="D49" s="160">
        <v>642057.41370198</v>
      </c>
      <c r="E49" s="160">
        <v>582217.632074258</v>
      </c>
      <c r="F49" s="160">
        <v>453668.173060668</v>
      </c>
      <c r="G49" s="160">
        <v>596450.646790537</v>
      </c>
      <c r="H49" s="160">
        <v>516414.829370375</v>
      </c>
      <c r="I49" s="160">
        <v>659169.191200688</v>
      </c>
      <c r="J49" s="160">
        <v>360001.924814732</v>
      </c>
      <c r="K49" s="160">
        <v>601771.081771051</v>
      </c>
      <c r="L49" s="160">
        <v>811698.758347197</v>
      </c>
      <c r="M49" s="160">
        <v>981038.579705103</v>
      </c>
      <c r="N49" s="160">
        <v>581489.171686224</v>
      </c>
      <c r="O49" s="160">
        <v>588666.176653848</v>
      </c>
      <c r="P49" s="160">
        <v>519230.892272243</v>
      </c>
      <c r="Q49" s="160">
        <v>984941.619378285</v>
      </c>
      <c r="R49" s="160">
        <v>248849.280537322</v>
      </c>
      <c r="S49" s="160">
        <v>704370.195641553</v>
      </c>
      <c r="T49" s="160">
        <v>311572.264620357</v>
      </c>
      <c r="U49" s="160">
        <v>383736.891026975</v>
      </c>
      <c r="V49" s="160">
        <v>390905.293660838</v>
      </c>
      <c r="W49" s="160">
        <v>620883.612939954</v>
      </c>
      <c r="X49" s="160">
        <v>1426637.86414709</v>
      </c>
      <c r="Y49" s="160">
        <v>13270902.876355283</v>
      </c>
      <c r="Z49" s="18"/>
      <c r="AA49" s="56"/>
    </row>
    <row r="50" spans="2:27" s="4" customFormat="1" ht="15">
      <c r="B50" s="94" t="s">
        <v>59</v>
      </c>
      <c r="C50" s="160">
        <v>149427.429543822</v>
      </c>
      <c r="D50" s="160">
        <v>268665.17414285</v>
      </c>
      <c r="E50" s="160">
        <v>255524.603538827</v>
      </c>
      <c r="F50" s="160">
        <v>202827.811344897</v>
      </c>
      <c r="G50" s="160">
        <v>330518.978135647</v>
      </c>
      <c r="H50" s="160">
        <v>285789.30355203</v>
      </c>
      <c r="I50" s="160">
        <v>287804.36349308</v>
      </c>
      <c r="J50" s="160">
        <v>156815.12041884</v>
      </c>
      <c r="K50" s="160">
        <v>270752.662425812</v>
      </c>
      <c r="L50" s="160">
        <v>401904.869269354</v>
      </c>
      <c r="M50" s="160">
        <v>533336.442574557</v>
      </c>
      <c r="N50" s="160">
        <v>306640.905843178</v>
      </c>
      <c r="O50" s="160">
        <v>311465.150759813</v>
      </c>
      <c r="P50" s="160">
        <v>283481.943516836</v>
      </c>
      <c r="Q50" s="160">
        <v>509647.201316359</v>
      </c>
      <c r="R50" s="160">
        <v>126454.711525253</v>
      </c>
      <c r="S50" s="160">
        <v>382729.465748168</v>
      </c>
      <c r="T50" s="160">
        <v>148185.800825332</v>
      </c>
      <c r="U50" s="160">
        <v>197424.139692967</v>
      </c>
      <c r="V50" s="160">
        <v>206081.91327794</v>
      </c>
      <c r="W50" s="160">
        <v>321188.655661491</v>
      </c>
      <c r="X50" s="160">
        <v>773614.880140921</v>
      </c>
      <c r="Y50" s="160">
        <v>6710281.526747974</v>
      </c>
      <c r="Z50" s="18"/>
      <c r="AA50" s="56"/>
    </row>
    <row r="51" spans="2:27" s="4" customFormat="1" ht="30.75">
      <c r="B51" s="94" t="s">
        <v>79</v>
      </c>
      <c r="C51" s="160">
        <v>99327.4045369443</v>
      </c>
      <c r="D51" s="160">
        <v>156995.798319327</v>
      </c>
      <c r="E51" s="160">
        <v>174857.077546044</v>
      </c>
      <c r="F51" s="160">
        <v>162309.182740453</v>
      </c>
      <c r="G51" s="160">
        <v>181312.753080506</v>
      </c>
      <c r="H51" s="160">
        <v>192181.826098315</v>
      </c>
      <c r="I51" s="160">
        <v>162759.176209343</v>
      </c>
      <c r="J51" s="160">
        <v>93044.8034135934</v>
      </c>
      <c r="K51" s="160">
        <v>178214.721121609</v>
      </c>
      <c r="L51" s="160">
        <v>281349.762703008</v>
      </c>
      <c r="M51" s="160">
        <v>387963.599947751</v>
      </c>
      <c r="N51" s="160">
        <v>294416.880741934</v>
      </c>
      <c r="O51" s="160">
        <v>227679.387817303</v>
      </c>
      <c r="P51" s="160">
        <v>165268.755170462</v>
      </c>
      <c r="Q51" s="160">
        <v>428307.245177863</v>
      </c>
      <c r="R51" s="160">
        <v>108984.956676971</v>
      </c>
      <c r="S51" s="160">
        <v>289380.415378586</v>
      </c>
      <c r="T51" s="160">
        <v>153897.76636043</v>
      </c>
      <c r="U51" s="160">
        <v>174355.16175382</v>
      </c>
      <c r="V51" s="160">
        <v>100037.009622501</v>
      </c>
      <c r="W51" s="160">
        <v>229496.669133974</v>
      </c>
      <c r="X51" s="160">
        <v>527859.646449253</v>
      </c>
      <c r="Y51" s="160">
        <v>4769999.999999992</v>
      </c>
      <c r="Z51" s="18"/>
      <c r="AA51" s="56"/>
    </row>
    <row r="52" spans="2:27" s="4" customFormat="1" ht="15">
      <c r="B52" s="94" t="s">
        <v>74</v>
      </c>
      <c r="C52" s="160">
        <v>0</v>
      </c>
      <c r="D52" s="160">
        <v>962532.591</v>
      </c>
      <c r="E52" s="160">
        <v>285888.409</v>
      </c>
      <c r="F52" s="160">
        <v>0</v>
      </c>
      <c r="G52" s="160">
        <v>0</v>
      </c>
      <c r="H52" s="160">
        <v>0</v>
      </c>
      <c r="I52" s="160">
        <v>554034.18</v>
      </c>
      <c r="J52" s="160">
        <v>0</v>
      </c>
      <c r="K52" s="160">
        <v>984676</v>
      </c>
      <c r="L52" s="160">
        <v>138508.545</v>
      </c>
      <c r="M52" s="160">
        <v>0</v>
      </c>
      <c r="N52" s="160">
        <v>0</v>
      </c>
      <c r="O52" s="160">
        <v>0</v>
      </c>
      <c r="P52" s="160">
        <v>0</v>
      </c>
      <c r="Q52" s="160">
        <v>48053.985</v>
      </c>
      <c r="R52" s="160">
        <v>37689.4</v>
      </c>
      <c r="S52" s="160">
        <v>0</v>
      </c>
      <c r="T52" s="160">
        <v>29209.285</v>
      </c>
      <c r="U52" s="160">
        <v>29209.285</v>
      </c>
      <c r="V52" s="160">
        <v>105530.32</v>
      </c>
      <c r="W52" s="160">
        <v>0</v>
      </c>
      <c r="X52" s="160">
        <v>0</v>
      </c>
      <c r="Y52" s="160">
        <v>3175332</v>
      </c>
      <c r="Z52" s="18"/>
      <c r="AA52" s="56"/>
    </row>
    <row r="53" spans="2:27" s="4" customFormat="1" ht="15">
      <c r="B53" s="94" t="s">
        <v>61</v>
      </c>
      <c r="C53" s="160">
        <v>117647.676006661</v>
      </c>
      <c r="D53" s="160">
        <v>299882.436929891</v>
      </c>
      <c r="E53" s="160">
        <v>351304.895822423</v>
      </c>
      <c r="F53" s="160">
        <v>139985.84233704</v>
      </c>
      <c r="G53" s="160">
        <v>41102.2260478969</v>
      </c>
      <c r="H53" s="160">
        <v>0</v>
      </c>
      <c r="I53" s="160">
        <v>0</v>
      </c>
      <c r="J53" s="160">
        <v>192331.612104561</v>
      </c>
      <c r="K53" s="160">
        <v>183172.963909105</v>
      </c>
      <c r="L53" s="160">
        <v>134922.524635487</v>
      </c>
      <c r="M53" s="160">
        <v>117647.676006661</v>
      </c>
      <c r="N53" s="160">
        <v>43187.1215720656</v>
      </c>
      <c r="O53" s="160">
        <v>34996.46058426</v>
      </c>
      <c r="P53" s="160">
        <v>59568.4435476767</v>
      </c>
      <c r="Q53" s="160">
        <v>0</v>
      </c>
      <c r="R53" s="160">
        <v>0</v>
      </c>
      <c r="S53" s="160">
        <v>0</v>
      </c>
      <c r="T53" s="160">
        <v>0</v>
      </c>
      <c r="U53" s="160">
        <v>0</v>
      </c>
      <c r="V53" s="160">
        <v>0</v>
      </c>
      <c r="W53" s="160">
        <v>0</v>
      </c>
      <c r="X53" s="160">
        <v>35741.066128606</v>
      </c>
      <c r="Y53" s="160">
        <v>1751490.9456323343</v>
      </c>
      <c r="Z53" s="18"/>
      <c r="AA53" s="56"/>
    </row>
    <row r="54" spans="2:27" s="4" customFormat="1" ht="15">
      <c r="B54" s="94" t="s">
        <v>73</v>
      </c>
      <c r="C54" s="160">
        <v>3784</v>
      </c>
      <c r="D54" s="160">
        <v>122221</v>
      </c>
      <c r="E54" s="160">
        <v>40131</v>
      </c>
      <c r="F54" s="160">
        <v>0</v>
      </c>
      <c r="G54" s="160">
        <v>0</v>
      </c>
      <c r="H54" s="160">
        <v>0</v>
      </c>
      <c r="I54" s="160">
        <v>45773</v>
      </c>
      <c r="J54" s="160">
        <v>11668</v>
      </c>
      <c r="K54" s="160">
        <v>0</v>
      </c>
      <c r="L54" s="160">
        <v>0</v>
      </c>
      <c r="M54" s="160">
        <v>0</v>
      </c>
      <c r="N54" s="160">
        <v>0</v>
      </c>
      <c r="O54" s="160">
        <v>0</v>
      </c>
      <c r="P54" s="160">
        <v>0</v>
      </c>
      <c r="Q54" s="160">
        <v>0</v>
      </c>
      <c r="R54" s="160">
        <v>0</v>
      </c>
      <c r="S54" s="160">
        <v>0</v>
      </c>
      <c r="T54" s="160">
        <v>0</v>
      </c>
      <c r="U54" s="160">
        <v>0</v>
      </c>
      <c r="V54" s="160">
        <v>96345</v>
      </c>
      <c r="W54" s="160">
        <v>777433</v>
      </c>
      <c r="X54" s="160">
        <v>143540</v>
      </c>
      <c r="Y54" s="160">
        <v>1240895</v>
      </c>
      <c r="Z54" s="18"/>
      <c r="AA54" s="56"/>
    </row>
    <row r="55" spans="2:27" s="4" customFormat="1" ht="15">
      <c r="B55" s="94" t="s">
        <v>60</v>
      </c>
      <c r="C55" s="160">
        <v>-62974.2822202782</v>
      </c>
      <c r="D55" s="160">
        <v>-110185.387944571</v>
      </c>
      <c r="E55" s="160">
        <v>-122811.613894092</v>
      </c>
      <c r="F55" s="160">
        <v>-96774.9243584349</v>
      </c>
      <c r="G55" s="160">
        <v>-121243.138620859</v>
      </c>
      <c r="H55" s="160">
        <v>-108381.641380354</v>
      </c>
      <c r="I55" s="160">
        <v>-125713.293149571</v>
      </c>
      <c r="J55" s="160">
        <v>-61954.7732926771</v>
      </c>
      <c r="K55" s="160">
        <v>-119517.815820304</v>
      </c>
      <c r="L55" s="160">
        <v>-173316.517692173</v>
      </c>
      <c r="M55" s="160">
        <v>-196843.646790658</v>
      </c>
      <c r="N55" s="160">
        <v>-125556.445622248</v>
      </c>
      <c r="O55" s="160">
        <v>-128144.429823082</v>
      </c>
      <c r="P55" s="160">
        <v>-104538.876960935</v>
      </c>
      <c r="Q55" s="160">
        <v>-204764.446920481</v>
      </c>
      <c r="R55" s="160">
        <v>-50191.2087434346</v>
      </c>
      <c r="S55" s="160">
        <v>-141398.045881895</v>
      </c>
      <c r="T55" s="160">
        <v>-62425.3158746468</v>
      </c>
      <c r="U55" s="160">
        <v>-79678.5438802025</v>
      </c>
      <c r="V55" s="160">
        <v>-77639.5260250005</v>
      </c>
      <c r="W55" s="160">
        <v>-112930.219672728</v>
      </c>
      <c r="X55" s="160">
        <v>-215351.655014799</v>
      </c>
      <c r="Y55" s="160">
        <v>-2602335.7495834245</v>
      </c>
      <c r="Z55" s="18"/>
      <c r="AA55" s="56"/>
    </row>
    <row r="56" spans="2:27" s="10" customFormat="1" ht="15">
      <c r="B56" s="95" t="s">
        <v>80</v>
      </c>
      <c r="C56" s="164">
        <v>508247.226582517</v>
      </c>
      <c r="D56" s="164">
        <v>493834.391381792</v>
      </c>
      <c r="E56" s="164">
        <v>174108.736588734</v>
      </c>
      <c r="F56" s="164">
        <v>168517.710905036</v>
      </c>
      <c r="G56" s="164">
        <v>225093.538663015</v>
      </c>
      <c r="H56" s="164">
        <v>321698.495176122</v>
      </c>
      <c r="I56" s="164">
        <v>47934.2637391197</v>
      </c>
      <c r="J56" s="164">
        <v>107276.174816023</v>
      </c>
      <c r="K56" s="164">
        <v>365928.641313968</v>
      </c>
      <c r="L56" s="164">
        <v>1194545.54229126</v>
      </c>
      <c r="M56" s="164">
        <v>969377.356782491</v>
      </c>
      <c r="N56" s="164">
        <v>2358764.33330297</v>
      </c>
      <c r="O56" s="164">
        <v>757871.506671672</v>
      </c>
      <c r="P56" s="164">
        <v>167442.525329094</v>
      </c>
      <c r="Q56" s="164">
        <v>4223497.22383747</v>
      </c>
      <c r="R56" s="164">
        <v>2145633.58262091</v>
      </c>
      <c r="S56" s="164">
        <v>2465636.68040986</v>
      </c>
      <c r="T56" s="164">
        <v>2625414.23467047</v>
      </c>
      <c r="U56" s="164">
        <v>452037.911060673</v>
      </c>
      <c r="V56" s="164">
        <v>431.3001184612</v>
      </c>
      <c r="W56" s="164">
        <v>715569.516554965</v>
      </c>
      <c r="X56" s="164">
        <v>1511139.10718334</v>
      </c>
      <c r="Y56" s="164">
        <v>21999999.999999963</v>
      </c>
      <c r="Z56" s="60"/>
      <c r="AA56" s="61"/>
    </row>
    <row r="57" spans="2:27" s="103" customFormat="1" ht="12.75" customHeight="1">
      <c r="B57" s="100" t="s">
        <v>83</v>
      </c>
      <c r="C57" s="167">
        <v>5185606.61339987</v>
      </c>
      <c r="D57" s="167">
        <v>8541226.88468014</v>
      </c>
      <c r="E57" s="167">
        <v>9137731.83755106</v>
      </c>
      <c r="F57" s="167">
        <v>8920095.18520827</v>
      </c>
      <c r="G57" s="167">
        <v>9609427.95162335</v>
      </c>
      <c r="H57" s="167">
        <v>9062420.75484324</v>
      </c>
      <c r="I57" s="167">
        <v>8775365.18241705</v>
      </c>
      <c r="J57" s="167">
        <v>5122285.38606136</v>
      </c>
      <c r="K57" s="167">
        <v>8187272.60430296</v>
      </c>
      <c r="L57" s="167">
        <v>13995674.075767</v>
      </c>
      <c r="M57" s="167">
        <v>19263698.2674818</v>
      </c>
      <c r="N57" s="167">
        <v>15977270.7434012</v>
      </c>
      <c r="O57" s="167">
        <v>13087698.5466814</v>
      </c>
      <c r="P57" s="167">
        <v>9062401.00959149</v>
      </c>
      <c r="Q57" s="167">
        <v>21936335.6658074</v>
      </c>
      <c r="R57" s="167">
        <v>5595483.03677808</v>
      </c>
      <c r="S57" s="167">
        <v>12371766.2336251</v>
      </c>
      <c r="T57" s="167">
        <v>8067076.97432222</v>
      </c>
      <c r="U57" s="167">
        <v>8330704.80554736</v>
      </c>
      <c r="V57" s="167">
        <v>5753257.47088433</v>
      </c>
      <c r="W57" s="167">
        <v>10082869.7254526</v>
      </c>
      <c r="X57" s="167">
        <v>27934331.0445724</v>
      </c>
      <c r="Y57" s="167">
        <v>243999999.99999973</v>
      </c>
      <c r="Z57" s="101"/>
      <c r="AA57" s="102"/>
    </row>
    <row r="58" spans="2:27" s="14" customFormat="1" ht="15">
      <c r="B58" s="91" t="s">
        <v>125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60"/>
      <c r="AA58" s="61"/>
    </row>
    <row r="59" spans="2:27" s="4" customFormat="1" ht="15">
      <c r="B59" s="94" t="s">
        <v>82</v>
      </c>
      <c r="C59" s="160">
        <v>8165172</v>
      </c>
      <c r="D59" s="160">
        <v>14873529</v>
      </c>
      <c r="E59" s="160">
        <v>12496578</v>
      </c>
      <c r="F59" s="160">
        <v>11418751</v>
      </c>
      <c r="G59" s="160">
        <v>15197871</v>
      </c>
      <c r="H59" s="160">
        <v>12573494</v>
      </c>
      <c r="I59" s="160">
        <v>17317660</v>
      </c>
      <c r="J59" s="160">
        <v>9834856</v>
      </c>
      <c r="K59" s="160">
        <v>13784165</v>
      </c>
      <c r="L59" s="160">
        <v>20608035</v>
      </c>
      <c r="M59" s="160">
        <v>24861663</v>
      </c>
      <c r="N59" s="160">
        <v>15454571</v>
      </c>
      <c r="O59" s="160">
        <v>14014410</v>
      </c>
      <c r="P59" s="160">
        <v>11760737</v>
      </c>
      <c r="Q59" s="160">
        <v>26689012</v>
      </c>
      <c r="R59" s="160">
        <v>6580481</v>
      </c>
      <c r="S59" s="160">
        <v>17831362</v>
      </c>
      <c r="T59" s="160">
        <v>9117926</v>
      </c>
      <c r="U59" s="160">
        <v>10324405</v>
      </c>
      <c r="V59" s="160">
        <v>8673917</v>
      </c>
      <c r="W59" s="160">
        <v>15273160</v>
      </c>
      <c r="X59" s="160">
        <v>31765766</v>
      </c>
      <c r="Y59" s="160">
        <v>328617521</v>
      </c>
      <c r="Z59" s="18"/>
      <c r="AA59" s="56"/>
    </row>
    <row r="60" spans="2:27" ht="15">
      <c r="B60" s="96" t="s">
        <v>89</v>
      </c>
      <c r="C60" s="165">
        <v>0</v>
      </c>
      <c r="D60" s="165">
        <v>0</v>
      </c>
      <c r="E60" s="165">
        <v>3646500</v>
      </c>
      <c r="F60" s="165">
        <v>1171603</v>
      </c>
      <c r="G60" s="165">
        <v>0</v>
      </c>
      <c r="H60" s="165">
        <v>1617541</v>
      </c>
      <c r="I60" s="165">
        <v>0</v>
      </c>
      <c r="J60" s="165">
        <v>998895</v>
      </c>
      <c r="K60" s="165">
        <v>665934</v>
      </c>
      <c r="L60" s="165">
        <v>0</v>
      </c>
      <c r="M60" s="165">
        <v>0</v>
      </c>
      <c r="N60" s="165">
        <v>0</v>
      </c>
      <c r="O60" s="165">
        <v>1643978</v>
      </c>
      <c r="P60" s="165">
        <v>0</v>
      </c>
      <c r="Q60" s="165">
        <v>2142652</v>
      </c>
      <c r="R60" s="165">
        <v>0</v>
      </c>
      <c r="S60" s="165">
        <v>5695971</v>
      </c>
      <c r="T60" s="165">
        <v>0</v>
      </c>
      <c r="U60" s="165">
        <v>0</v>
      </c>
      <c r="V60" s="165">
        <v>0</v>
      </c>
      <c r="W60" s="165">
        <v>6934458</v>
      </c>
      <c r="X60" s="165">
        <v>0</v>
      </c>
      <c r="Y60" s="165">
        <v>24517532</v>
      </c>
      <c r="Z60" s="18"/>
      <c r="AA60" s="56"/>
    </row>
    <row r="61" spans="2:27" ht="30.75">
      <c r="B61" s="94" t="s">
        <v>81</v>
      </c>
      <c r="C61" s="160">
        <v>370826.24359838</v>
      </c>
      <c r="D61" s="160">
        <v>794304.194243093</v>
      </c>
      <c r="E61" s="160">
        <v>513679.115808022</v>
      </c>
      <c r="F61" s="160">
        <v>487131.908768275</v>
      </c>
      <c r="G61" s="160">
        <v>577848.912182377</v>
      </c>
      <c r="H61" s="160">
        <v>441569.685354956</v>
      </c>
      <c r="I61" s="160">
        <v>962222.925098651</v>
      </c>
      <c r="J61" s="160">
        <v>488417.607659114</v>
      </c>
      <c r="K61" s="160">
        <v>635102.973173976</v>
      </c>
      <c r="L61" s="160">
        <v>897035.812791431</v>
      </c>
      <c r="M61" s="160">
        <v>711011.40672865</v>
      </c>
      <c r="N61" s="160">
        <v>444305.291828031</v>
      </c>
      <c r="O61" s="160">
        <v>474535.873624202</v>
      </c>
      <c r="P61" s="160">
        <v>455439.44245055</v>
      </c>
      <c r="Q61" s="160">
        <v>755921.305808905</v>
      </c>
      <c r="R61" s="160">
        <v>145308.819380797</v>
      </c>
      <c r="S61" s="160">
        <v>581476.661389848</v>
      </c>
      <c r="T61" s="160">
        <v>214254.270101287</v>
      </c>
      <c r="U61" s="160">
        <v>239864.428432534</v>
      </c>
      <c r="V61" s="160">
        <v>369094.531510036</v>
      </c>
      <c r="W61" s="160">
        <v>393802.480228973</v>
      </c>
      <c r="X61" s="160">
        <v>1046846.1098379</v>
      </c>
      <c r="Y61" s="160">
        <v>11999999.999999989</v>
      </c>
      <c r="Z61" s="18"/>
      <c r="AA61" s="56"/>
    </row>
    <row r="62" spans="2:27" ht="30.75">
      <c r="B62" s="97" t="s">
        <v>34</v>
      </c>
      <c r="C62" s="165">
        <v>244602.243430575</v>
      </c>
      <c r="D62" s="165">
        <v>264905.312075571</v>
      </c>
      <c r="E62" s="165">
        <v>131282.450352195</v>
      </c>
      <c r="F62" s="165">
        <v>536831.858264687</v>
      </c>
      <c r="G62" s="165">
        <v>469545.031343228</v>
      </c>
      <c r="H62" s="165">
        <v>163097.417429189</v>
      </c>
      <c r="I62" s="165">
        <v>571791.753121706</v>
      </c>
      <c r="J62" s="165">
        <v>234041.137118119</v>
      </c>
      <c r="K62" s="165">
        <v>1096043.90026629</v>
      </c>
      <c r="L62" s="165">
        <v>634105.205879405</v>
      </c>
      <c r="M62" s="165">
        <v>375270.335797835</v>
      </c>
      <c r="N62" s="165">
        <v>680182.054749535</v>
      </c>
      <c r="O62" s="165">
        <v>328754.659795609</v>
      </c>
      <c r="P62" s="165">
        <v>153289.631026833</v>
      </c>
      <c r="Q62" s="165">
        <v>1170205.68559059</v>
      </c>
      <c r="R62" s="165">
        <v>125285.146213543</v>
      </c>
      <c r="S62" s="165">
        <v>380316.847816944</v>
      </c>
      <c r="T62" s="165">
        <v>148104.15708256</v>
      </c>
      <c r="U62" s="165">
        <v>596804.899651205</v>
      </c>
      <c r="V62" s="165">
        <v>581445.950027829</v>
      </c>
      <c r="W62" s="165">
        <v>109706.783024118</v>
      </c>
      <c r="X62" s="165">
        <v>1004387.53994241</v>
      </c>
      <c r="Y62" s="165">
        <v>9999999.999999976</v>
      </c>
      <c r="Z62" s="18"/>
      <c r="AA62" s="56"/>
    </row>
    <row r="63" spans="2:27" ht="15">
      <c r="B63" s="98" t="s">
        <v>131</v>
      </c>
      <c r="C63" s="162">
        <v>0</v>
      </c>
      <c r="D63" s="162">
        <v>0</v>
      </c>
      <c r="E63" s="162">
        <v>0</v>
      </c>
      <c r="F63" s="162">
        <v>1145236</v>
      </c>
      <c r="G63" s="162">
        <v>0</v>
      </c>
      <c r="H63" s="162">
        <v>0</v>
      </c>
      <c r="I63" s="162">
        <v>0</v>
      </c>
      <c r="J63" s="162">
        <v>0</v>
      </c>
      <c r="K63" s="162">
        <v>0</v>
      </c>
      <c r="L63" s="162">
        <v>0</v>
      </c>
      <c r="M63" s="162">
        <v>0</v>
      </c>
      <c r="N63" s="162">
        <v>150654</v>
      </c>
      <c r="O63" s="162">
        <v>0</v>
      </c>
      <c r="P63" s="162">
        <v>0</v>
      </c>
      <c r="Q63" s="162">
        <v>0</v>
      </c>
      <c r="R63" s="162">
        <v>0</v>
      </c>
      <c r="S63" s="162">
        <v>0</v>
      </c>
      <c r="T63" s="162">
        <v>0</v>
      </c>
      <c r="U63" s="162">
        <v>0</v>
      </c>
      <c r="V63" s="162">
        <v>0</v>
      </c>
      <c r="W63" s="162">
        <v>0</v>
      </c>
      <c r="X63" s="162">
        <v>0</v>
      </c>
      <c r="Y63" s="163">
        <v>1295890</v>
      </c>
      <c r="Z63" s="18"/>
      <c r="AA63" s="56"/>
    </row>
    <row r="64" spans="2:27" ht="15">
      <c r="B64" s="99" t="s">
        <v>126</v>
      </c>
      <c r="C64" s="168">
        <v>148167730.00804114</v>
      </c>
      <c r="D64" s="168">
        <v>264635330.34842566</v>
      </c>
      <c r="E64" s="168">
        <v>239224980.63642687</v>
      </c>
      <c r="F64" s="168">
        <v>215751600.27307856</v>
      </c>
      <c r="G64" s="168">
        <v>298689286.0126297</v>
      </c>
      <c r="H64" s="168">
        <v>265412678.9771711</v>
      </c>
      <c r="I64" s="168">
        <v>280031698.0705755</v>
      </c>
      <c r="J64" s="168">
        <v>154802030.50625217</v>
      </c>
      <c r="K64" s="168">
        <v>258848836.83322808</v>
      </c>
      <c r="L64" s="168">
        <v>391959926.27797186</v>
      </c>
      <c r="M64" s="168">
        <v>484440675.70546746</v>
      </c>
      <c r="N64" s="168">
        <v>306371570.6245286</v>
      </c>
      <c r="O64" s="168">
        <v>290404199.25316036</v>
      </c>
      <c r="P64" s="168">
        <v>257077045.42618522</v>
      </c>
      <c r="Q64" s="168">
        <v>515846924.1496546</v>
      </c>
      <c r="R64" s="168">
        <v>128437774.23066561</v>
      </c>
      <c r="S64" s="168">
        <v>379882926.2268958</v>
      </c>
      <c r="T64" s="168">
        <v>151082921.26369902</v>
      </c>
      <c r="U64" s="168">
        <v>195066973.31808344</v>
      </c>
      <c r="V64" s="168">
        <v>167708754.5942788</v>
      </c>
      <c r="W64" s="168">
        <v>327071234.4710946</v>
      </c>
      <c r="X64" s="168">
        <v>697816328.7924765</v>
      </c>
      <c r="Y64" s="168">
        <v>6418731425.999993</v>
      </c>
      <c r="Z64" s="18"/>
      <c r="AA64" s="56"/>
    </row>
    <row r="65" spans="2:27" ht="15"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18"/>
      <c r="AA65" s="56"/>
    </row>
    <row r="66" spans="2:27" ht="15">
      <c r="B66" s="59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18"/>
      <c r="AA66" s="56"/>
    </row>
    <row r="67" spans="2:27" ht="15">
      <c r="B67" s="59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18"/>
      <c r="AA67" s="56"/>
    </row>
    <row r="68" spans="2:27" ht="15">
      <c r="B68" s="59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18"/>
      <c r="AA68" s="56"/>
    </row>
    <row r="69" spans="2:25" ht="15">
      <c r="B69" s="59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2:25" ht="15">
      <c r="B70" s="59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</row>
    <row r="71" spans="2:25" ht="15">
      <c r="B71" s="59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</row>
    <row r="72" spans="2:25" ht="15">
      <c r="B72" s="59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pans="2:25" ht="15">
      <c r="B73" s="59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2:25" ht="15">
      <c r="B74" s="59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2:25" ht="15">
      <c r="B75" s="59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6" spans="2:25" ht="15">
      <c r="B76" s="59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</row>
    <row r="77" spans="2:25" ht="15">
      <c r="B77" s="59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</row>
    <row r="78" spans="2:25" ht="15">
      <c r="B78" s="59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2:25" ht="15">
      <c r="B79" s="59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</row>
    <row r="80" spans="2:25" ht="15">
      <c r="B80" s="59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</row>
    <row r="81" spans="2:25" ht="15">
      <c r="B81" s="59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2:25" ht="15">
      <c r="B82" s="59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</row>
    <row r="83" spans="2:25" ht="15">
      <c r="B83" s="59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</row>
    <row r="84" spans="2:25" ht="15">
      <c r="B84" s="59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</row>
    <row r="85" spans="2:25" ht="15">
      <c r="B85" s="59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</row>
    <row r="86" spans="2:25" ht="15">
      <c r="B86" s="59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</row>
    <row r="87" spans="2:25" ht="15">
      <c r="B87" s="59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</row>
    <row r="88" spans="2:25" ht="15">
      <c r="B88" s="59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</row>
    <row r="89" spans="2:25" ht="15">
      <c r="B89" s="59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</row>
    <row r="90" spans="2:25" ht="15">
      <c r="B90" s="59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</row>
    <row r="91" spans="2:25" ht="15">
      <c r="B91" s="59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</row>
    <row r="92" spans="2:25" ht="15">
      <c r="B92" s="59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</row>
    <row r="93" spans="2:25" ht="15">
      <c r="B93" s="59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</row>
    <row r="94" spans="2:25" ht="15">
      <c r="B94" s="59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</row>
    <row r="95" spans="2:25" ht="15">
      <c r="B95" s="59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</row>
    <row r="96" spans="2:25" ht="15">
      <c r="B96" s="59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</row>
    <row r="97" spans="2:25" ht="15">
      <c r="B97" s="59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</row>
    <row r="98" spans="2:25" ht="15">
      <c r="B98" s="59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</row>
    <row r="99" spans="2:25" ht="15">
      <c r="B99" s="59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0" spans="2:25" ht="15">
      <c r="B100" s="59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</row>
    <row r="101" spans="2:25" ht="15">
      <c r="B101" s="59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</row>
    <row r="102" spans="2:25" ht="15">
      <c r="B102" s="59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</row>
    <row r="103" spans="2:25" ht="15">
      <c r="B103" s="59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</row>
    <row r="104" spans="2:25" ht="15">
      <c r="B104" s="59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</row>
    <row r="105" spans="2:25" ht="15">
      <c r="B105" s="59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</row>
    <row r="106" spans="2:25" ht="15">
      <c r="B106" s="59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</row>
    <row r="107" spans="2:25" ht="15">
      <c r="B107" s="59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</row>
    <row r="108" spans="2:25" ht="15">
      <c r="B108" s="59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</row>
    <row r="109" spans="2:25" ht="15">
      <c r="B109" s="59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</row>
    <row r="110" spans="2:25" ht="15">
      <c r="B110" s="59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2:25" ht="15">
      <c r="B111" s="59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</row>
    <row r="112" spans="2:25" ht="15">
      <c r="B112" s="59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</row>
    <row r="113" spans="2:25" ht="15">
      <c r="B113" s="59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2:25" ht="15">
      <c r="B114" s="59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</row>
    <row r="115" spans="2:25" ht="15">
      <c r="B115" s="59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</row>
    <row r="116" spans="2:25" ht="15">
      <c r="B116" s="59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</row>
    <row r="117" spans="2:25" ht="15">
      <c r="B117" s="59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</row>
    <row r="118" spans="2:25" ht="15">
      <c r="B118" s="59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</row>
    <row r="119" spans="2:25" ht="15">
      <c r="B119" s="59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</row>
    <row r="120" spans="2:25" ht="15">
      <c r="B120" s="59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</row>
    <row r="121" spans="2:25" ht="15">
      <c r="B121" s="59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</row>
    <row r="122" spans="2:25" ht="15">
      <c r="B122" s="59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2:25" ht="15">
      <c r="B123" s="59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2:25" ht="15">
      <c r="B124" s="59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2:3" ht="15">
      <c r="B125" s="59"/>
      <c r="C125" s="58"/>
    </row>
    <row r="126" spans="2:3" ht="15">
      <c r="B126" s="59"/>
      <c r="C126" s="58"/>
    </row>
    <row r="127" spans="2:3" ht="15">
      <c r="B127" s="59"/>
      <c r="C127" s="58"/>
    </row>
    <row r="128" spans="2:3" ht="15">
      <c r="B128" s="59"/>
      <c r="C128" s="58"/>
    </row>
    <row r="129" spans="2:3" ht="15">
      <c r="B129" s="59"/>
      <c r="C129" s="58"/>
    </row>
    <row r="130" spans="2:3" ht="15">
      <c r="B130" s="59"/>
      <c r="C130" s="58"/>
    </row>
    <row r="131" spans="2:3" ht="15">
      <c r="B131" s="59"/>
      <c r="C131" s="58"/>
    </row>
    <row r="132" spans="2:3" ht="15">
      <c r="B132" s="59"/>
      <c r="C132" s="58"/>
    </row>
    <row r="133" spans="2:3" ht="15">
      <c r="B133" s="59"/>
      <c r="C133" s="58"/>
    </row>
    <row r="134" spans="2:3" ht="15">
      <c r="B134" s="59"/>
      <c r="C134" s="58"/>
    </row>
    <row r="135" spans="2:3" ht="15">
      <c r="B135" s="59"/>
      <c r="C135" s="58"/>
    </row>
    <row r="136" spans="2:3" ht="15">
      <c r="B136" s="59"/>
      <c r="C136" s="58"/>
    </row>
    <row r="137" spans="2:3" ht="15">
      <c r="B137" s="59"/>
      <c r="C137" s="58"/>
    </row>
    <row r="138" spans="2:3" ht="15">
      <c r="B138" s="59"/>
      <c r="C138" s="58"/>
    </row>
    <row r="139" spans="2:3" ht="15">
      <c r="B139" s="59"/>
      <c r="C139" s="58"/>
    </row>
    <row r="140" spans="2:3" ht="15">
      <c r="B140" s="59"/>
      <c r="C140" s="58"/>
    </row>
    <row r="141" spans="2:3" ht="15">
      <c r="B141" s="59"/>
      <c r="C141" s="58"/>
    </row>
    <row r="142" spans="2:3" ht="15">
      <c r="B142" s="59"/>
      <c r="C142" s="58"/>
    </row>
    <row r="143" spans="2:3" ht="15">
      <c r="B143" s="59"/>
      <c r="C143" s="58"/>
    </row>
    <row r="144" spans="2:3" ht="15">
      <c r="B144" s="59"/>
      <c r="C144" s="58"/>
    </row>
    <row r="145" spans="2:3" ht="15">
      <c r="B145" s="59"/>
      <c r="C145" s="58"/>
    </row>
    <row r="146" spans="2:3" ht="15">
      <c r="B146" s="59"/>
      <c r="C146" s="58"/>
    </row>
    <row r="147" spans="2:3" ht="15">
      <c r="B147" s="59"/>
      <c r="C147" s="58"/>
    </row>
    <row r="148" spans="2:3" ht="15">
      <c r="B148" s="59"/>
      <c r="C148" s="58"/>
    </row>
    <row r="149" spans="2:3" ht="15">
      <c r="B149" s="59"/>
      <c r="C149" s="58"/>
    </row>
    <row r="150" spans="2:3" ht="15">
      <c r="B150" s="59"/>
      <c r="C150" s="58"/>
    </row>
    <row r="151" spans="2:3" ht="15">
      <c r="B151" s="59"/>
      <c r="C151" s="58"/>
    </row>
    <row r="152" spans="2:3" ht="15">
      <c r="B152" s="59"/>
      <c r="C152" s="58"/>
    </row>
    <row r="153" spans="2:3" ht="15">
      <c r="B153" s="59"/>
      <c r="C153" s="58"/>
    </row>
    <row r="154" spans="2:3" ht="15">
      <c r="B154" s="59"/>
      <c r="C154" s="58"/>
    </row>
    <row r="155" spans="2:3" ht="15">
      <c r="B155" s="59"/>
      <c r="C155" s="58"/>
    </row>
    <row r="156" spans="2:3" ht="15">
      <c r="B156" s="59"/>
      <c r="C156" s="58"/>
    </row>
    <row r="157" spans="2:3" ht="15">
      <c r="B157" s="59"/>
      <c r="C157" s="58"/>
    </row>
    <row r="158" spans="2:3" ht="15">
      <c r="B158" s="59"/>
      <c r="C158" s="58"/>
    </row>
    <row r="159" spans="2:3" ht="15">
      <c r="B159" s="59"/>
      <c r="C159" s="58"/>
    </row>
    <row r="160" spans="2:3" ht="15">
      <c r="B160" s="59"/>
      <c r="C160" s="58"/>
    </row>
    <row r="161" spans="2:3" ht="15">
      <c r="B161" s="59"/>
      <c r="C161" s="58"/>
    </row>
    <row r="162" spans="2:3" ht="15">
      <c r="B162" s="59"/>
      <c r="C162" s="58"/>
    </row>
    <row r="163" spans="2:3" ht="15">
      <c r="B163" s="59"/>
      <c r="C163" s="58"/>
    </row>
    <row r="164" spans="2:3" ht="15">
      <c r="B164" s="59"/>
      <c r="C164" s="58"/>
    </row>
    <row r="165" spans="2:3" ht="15">
      <c r="B165" s="59"/>
      <c r="C165" s="58"/>
    </row>
    <row r="166" spans="2:3" ht="15">
      <c r="B166" s="59"/>
      <c r="C166" s="58"/>
    </row>
    <row r="167" spans="2:3" ht="15">
      <c r="B167" s="59"/>
      <c r="C167" s="58"/>
    </row>
    <row r="168" spans="2:3" ht="15">
      <c r="B168" s="59"/>
      <c r="C168" s="58"/>
    </row>
    <row r="169" spans="2:3" ht="15">
      <c r="B169" s="59"/>
      <c r="C169" s="58"/>
    </row>
    <row r="170" spans="2:3" ht="15">
      <c r="B170" s="59"/>
      <c r="C170" s="58"/>
    </row>
    <row r="171" spans="2:3" ht="15">
      <c r="B171" s="59"/>
      <c r="C171" s="58"/>
    </row>
    <row r="172" spans="2:3" ht="15">
      <c r="B172" s="59"/>
      <c r="C172" s="58"/>
    </row>
    <row r="173" spans="2:3" ht="15">
      <c r="B173" s="59"/>
      <c r="C173" s="58"/>
    </row>
    <row r="174" spans="2:3" ht="15">
      <c r="B174" s="59"/>
      <c r="C174" s="58"/>
    </row>
    <row r="175" spans="2:3" ht="15">
      <c r="B175" s="59"/>
      <c r="C175" s="58"/>
    </row>
    <row r="176" spans="2:3" ht="15">
      <c r="B176" s="59"/>
      <c r="C176" s="58"/>
    </row>
    <row r="177" spans="2:3" ht="15">
      <c r="B177" s="59"/>
      <c r="C177" s="58"/>
    </row>
    <row r="178" spans="2:3" ht="15">
      <c r="B178" s="59"/>
      <c r="C178" s="58"/>
    </row>
    <row r="179" spans="2:3" ht="15">
      <c r="B179" s="59"/>
      <c r="C179" s="58"/>
    </row>
    <row r="180" spans="2:3" ht="15">
      <c r="B180" s="59"/>
      <c r="C180" s="58"/>
    </row>
    <row r="181" spans="2:3" ht="15">
      <c r="B181" s="59"/>
      <c r="C181" s="58"/>
    </row>
    <row r="182" spans="2:3" ht="15">
      <c r="B182" s="59"/>
      <c r="C182" s="58"/>
    </row>
    <row r="183" spans="2:3" ht="15">
      <c r="B183" s="59"/>
      <c r="C183" s="58"/>
    </row>
    <row r="184" spans="2:3" ht="15">
      <c r="B184" s="59"/>
      <c r="C184" s="58"/>
    </row>
    <row r="185" spans="2:3" ht="15">
      <c r="B185" s="59"/>
      <c r="C185" s="58"/>
    </row>
    <row r="186" spans="2:3" ht="15">
      <c r="B186" s="59"/>
      <c r="C186" s="58"/>
    </row>
    <row r="187" spans="2:3" ht="15">
      <c r="B187" s="59"/>
      <c r="C187" s="58"/>
    </row>
    <row r="188" ht="15"/>
    <row r="189" ht="15"/>
    <row r="190" ht="15"/>
  </sheetData>
  <sheetProtection/>
  <conditionalFormatting sqref="Y6">
    <cfRule type="expression" priority="1" dxfId="11" stopIfTrue="1">
      <formula>$A$1&gt;0</formula>
    </cfRule>
  </conditionalFormatting>
  <hyperlinks>
    <hyperlink ref="Y1" location="'Content '!A1" display="Back to content "/>
  </hyperlinks>
  <printOptions/>
  <pageMargins left="0.1968503937007874" right="0.1968503937007874" top="0.3937007874015748" bottom="0.3937007874015748" header="0.5118110236220472" footer="0.3937007874015748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GridLines="0" zoomScale="60" zoomScaleNormal="60" zoomScalePageLayoutView="0" workbookViewId="0" topLeftCell="A1">
      <selection activeCell="W27" sqref="W27"/>
    </sheetView>
  </sheetViews>
  <sheetFormatPr defaultColWidth="8.88671875" defaultRowHeight="15"/>
  <cols>
    <col min="1" max="1" width="2.21484375" style="13" customWidth="1"/>
    <col min="2" max="2" width="17.5546875" style="13" customWidth="1"/>
    <col min="3" max="3" width="2.77734375" style="13" customWidth="1"/>
    <col min="4" max="4" width="8.99609375" style="13" customWidth="1"/>
    <col min="5" max="5" width="2.77734375" style="13" customWidth="1"/>
    <col min="6" max="6" width="8.99609375" style="13" customWidth="1"/>
    <col min="7" max="7" width="2.77734375" style="13" customWidth="1"/>
    <col min="8" max="8" width="8.10546875" style="13" customWidth="1"/>
    <col min="9" max="9" width="2.77734375" style="13" customWidth="1"/>
    <col min="10" max="10" width="9.6640625" style="13" customWidth="1"/>
    <col min="11" max="11" width="2.77734375" style="13" customWidth="1"/>
    <col min="12" max="12" width="11.99609375" style="13" customWidth="1"/>
    <col min="13" max="13" width="2.77734375" style="13" customWidth="1"/>
    <col min="14" max="14" width="10.21484375" style="13" customWidth="1"/>
    <col min="15" max="15" width="3.4453125" style="13" customWidth="1"/>
    <col min="16" max="16" width="8.3359375" style="51" customWidth="1"/>
    <col min="17" max="17" width="5.77734375" style="51" customWidth="1"/>
    <col min="18" max="18" width="8.88671875" style="51" customWidth="1"/>
    <col min="19" max="19" width="13.4453125" style="51" bestFit="1" customWidth="1"/>
    <col min="20" max="20" width="2.77734375" style="51" customWidth="1"/>
    <col min="21" max="21" width="14.5546875" style="51" bestFit="1" customWidth="1"/>
    <col min="22" max="22" width="6.10546875" style="51" bestFit="1" customWidth="1"/>
    <col min="23" max="23" width="10.6640625" style="51" bestFit="1" customWidth="1"/>
    <col min="24" max="24" width="13.4453125" style="51" bestFit="1" customWidth="1"/>
    <col min="25" max="16384" width="8.88671875" style="13" customWidth="1"/>
  </cols>
  <sheetData>
    <row r="1" spans="2:14" ht="15">
      <c r="B1" s="14" t="s">
        <v>206</v>
      </c>
      <c r="N1" s="84" t="s">
        <v>204</v>
      </c>
    </row>
    <row r="2" spans="16:24" s="4" customFormat="1" ht="3" customHeight="1">
      <c r="P2" s="20"/>
      <c r="Q2" s="20"/>
      <c r="R2" s="20"/>
      <c r="S2" s="20"/>
      <c r="T2" s="20"/>
      <c r="U2" s="20"/>
      <c r="V2" s="20"/>
      <c r="W2" s="20"/>
      <c r="X2" s="20"/>
    </row>
    <row r="3" spans="2:24" s="4" customFormat="1" ht="12.75">
      <c r="B3" s="10" t="s">
        <v>122</v>
      </c>
      <c r="P3" s="20"/>
      <c r="Q3" s="20"/>
      <c r="R3" s="20"/>
      <c r="S3" s="20"/>
      <c r="T3" s="20"/>
      <c r="U3" s="20"/>
      <c r="V3" s="20"/>
      <c r="W3" s="20"/>
      <c r="X3" s="20"/>
    </row>
    <row r="4" spans="16:24" s="4" customFormat="1" ht="6" customHeight="1">
      <c r="P4" s="20"/>
      <c r="Q4" s="20"/>
      <c r="R4" s="20"/>
      <c r="S4" s="20"/>
      <c r="T4" s="20"/>
      <c r="U4" s="20"/>
      <c r="V4" s="20"/>
      <c r="W4" s="20"/>
      <c r="X4" s="20"/>
    </row>
    <row r="5" spans="2:24" s="4" customFormat="1" ht="12.75">
      <c r="B5" s="10" t="s">
        <v>221</v>
      </c>
      <c r="P5" s="20"/>
      <c r="Q5" s="20"/>
      <c r="R5" s="20"/>
      <c r="S5" s="20"/>
      <c r="T5" s="20"/>
      <c r="U5" s="20"/>
      <c r="V5" s="20"/>
      <c r="W5" s="20"/>
      <c r="X5" s="20"/>
    </row>
    <row r="6" spans="2:24" s="4" customFormat="1" ht="11.2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 t="s">
        <v>102</v>
      </c>
      <c r="O6" s="11"/>
      <c r="P6" s="402"/>
      <c r="Q6" s="402"/>
      <c r="R6" s="402"/>
      <c r="S6" s="402"/>
      <c r="T6" s="20"/>
      <c r="U6" s="402"/>
      <c r="V6" s="402"/>
      <c r="W6" s="402"/>
      <c r="X6" s="402"/>
    </row>
    <row r="7" spans="2:24" s="17" customFormat="1" ht="25.5" customHeight="1">
      <c r="B7" s="383" t="s">
        <v>120</v>
      </c>
      <c r="D7" s="385" t="s">
        <v>133</v>
      </c>
      <c r="F7" s="385" t="s">
        <v>90</v>
      </c>
      <c r="H7" s="385" t="s">
        <v>134</v>
      </c>
      <c r="J7" s="385" t="s">
        <v>91</v>
      </c>
      <c r="L7" s="385" t="s">
        <v>92</v>
      </c>
      <c r="N7" s="385" t="s">
        <v>135</v>
      </c>
      <c r="P7" s="388"/>
      <c r="Q7" s="388"/>
      <c r="R7" s="388"/>
      <c r="S7" s="388"/>
      <c r="T7" s="27"/>
      <c r="U7" s="388"/>
      <c r="V7" s="388"/>
      <c r="W7" s="388"/>
      <c r="X7" s="388"/>
    </row>
    <row r="8" spans="2:24" s="17" customFormat="1" ht="12.75">
      <c r="B8" s="384"/>
      <c r="D8" s="386"/>
      <c r="F8" s="386"/>
      <c r="H8" s="386"/>
      <c r="J8" s="386"/>
      <c r="L8" s="386"/>
      <c r="N8" s="386"/>
      <c r="P8" s="388"/>
      <c r="Q8" s="388"/>
      <c r="R8" s="388"/>
      <c r="S8" s="388"/>
      <c r="T8" s="27"/>
      <c r="U8" s="388"/>
      <c r="V8" s="388"/>
      <c r="W8" s="388"/>
      <c r="X8" s="388"/>
    </row>
    <row r="9" spans="16:24" s="4" customFormat="1" ht="1.5" customHeight="1">
      <c r="P9" s="62"/>
      <c r="Q9" s="20"/>
      <c r="R9" s="20"/>
      <c r="S9" s="20"/>
      <c r="T9" s="20"/>
      <c r="U9" s="20"/>
      <c r="V9" s="20"/>
      <c r="W9" s="20"/>
      <c r="X9" s="20"/>
    </row>
    <row r="10" spans="2:24" s="4" customFormat="1" ht="14.25">
      <c r="B10" s="4" t="s">
        <v>114</v>
      </c>
      <c r="D10" s="125">
        <v>30880.22</v>
      </c>
      <c r="F10" s="18">
        <v>148167730.00804138</v>
      </c>
      <c r="G10" s="18"/>
      <c r="H10" s="18">
        <v>43342557.01962026</v>
      </c>
      <c r="I10" s="18"/>
      <c r="J10" s="18">
        <v>81344841</v>
      </c>
      <c r="K10" s="107"/>
      <c r="L10" s="109">
        <v>23480332</v>
      </c>
      <c r="M10" s="18"/>
      <c r="N10" s="109">
        <v>104825173</v>
      </c>
      <c r="P10" s="63"/>
      <c r="Q10" s="63"/>
      <c r="R10" s="63"/>
      <c r="S10" s="63"/>
      <c r="T10" s="20"/>
      <c r="U10" s="20"/>
      <c r="V10" s="20"/>
      <c r="W10" s="20"/>
      <c r="X10" s="20"/>
    </row>
    <row r="11" spans="2:24" s="4" customFormat="1" ht="14.25">
      <c r="B11" s="4" t="s">
        <v>0</v>
      </c>
      <c r="D11" s="125">
        <v>49760.380000000005</v>
      </c>
      <c r="F11" s="18">
        <v>264635330.34842584</v>
      </c>
      <c r="G11" s="18"/>
      <c r="H11" s="18">
        <v>69842187.24698113</v>
      </c>
      <c r="I11" s="18"/>
      <c r="J11" s="18">
        <v>152818996</v>
      </c>
      <c r="K11" s="107"/>
      <c r="L11" s="109">
        <v>41974147</v>
      </c>
      <c r="M11" s="18"/>
      <c r="N11" s="109">
        <v>194793143</v>
      </c>
      <c r="P11" s="63"/>
      <c r="Q11" s="63"/>
      <c r="R11" s="63"/>
      <c r="S11" s="63"/>
      <c r="T11" s="20"/>
      <c r="U11" s="20"/>
      <c r="V11" s="20"/>
      <c r="W11" s="20"/>
      <c r="X11" s="20"/>
    </row>
    <row r="12" spans="2:24" s="4" customFormat="1" ht="14.25">
      <c r="B12" s="4" t="s">
        <v>1</v>
      </c>
      <c r="D12" s="125">
        <v>51524.979999999996</v>
      </c>
      <c r="F12" s="18">
        <v>239224980.63642713</v>
      </c>
      <c r="G12" s="18"/>
      <c r="H12" s="18">
        <v>72318927.24808286</v>
      </c>
      <c r="I12" s="18"/>
      <c r="J12" s="18">
        <v>127137864</v>
      </c>
      <c r="K12" s="107"/>
      <c r="L12" s="109">
        <v>39768189</v>
      </c>
      <c r="M12" s="18"/>
      <c r="N12" s="109">
        <v>166906053</v>
      </c>
      <c r="P12" s="63"/>
      <c r="Q12" s="63"/>
      <c r="R12" s="63"/>
      <c r="S12" s="63"/>
      <c r="T12" s="20"/>
      <c r="U12" s="20"/>
      <c r="V12" s="20"/>
      <c r="W12" s="20"/>
      <c r="X12" s="20"/>
    </row>
    <row r="13" spans="2:24" s="4" customFormat="1" ht="14.25">
      <c r="B13" s="4" t="s">
        <v>2</v>
      </c>
      <c r="D13" s="125">
        <v>40696.19</v>
      </c>
      <c r="F13" s="18">
        <v>215751600.27307892</v>
      </c>
      <c r="G13" s="18"/>
      <c r="H13" s="18">
        <v>57119960.14135586</v>
      </c>
      <c r="I13" s="18"/>
      <c r="J13" s="18">
        <v>127021890</v>
      </c>
      <c r="K13" s="107"/>
      <c r="L13" s="109">
        <v>31609750</v>
      </c>
      <c r="M13" s="18"/>
      <c r="N13" s="109">
        <v>158631640</v>
      </c>
      <c r="P13" s="63"/>
      <c r="Q13" s="63"/>
      <c r="R13" s="63"/>
      <c r="S13" s="63"/>
      <c r="T13" s="20"/>
      <c r="U13" s="20"/>
      <c r="V13" s="20"/>
      <c r="W13" s="20"/>
      <c r="X13" s="20"/>
    </row>
    <row r="14" spans="2:24" s="4" customFormat="1" ht="14.25">
      <c r="B14" s="4" t="s">
        <v>3</v>
      </c>
      <c r="D14" s="125">
        <v>65483.81</v>
      </c>
      <c r="F14" s="18">
        <v>298689286.0126298</v>
      </c>
      <c r="G14" s="18"/>
      <c r="H14" s="18">
        <v>91911125.27005893</v>
      </c>
      <c r="I14" s="18"/>
      <c r="J14" s="18">
        <v>155459889</v>
      </c>
      <c r="K14" s="107"/>
      <c r="L14" s="109">
        <v>51318272</v>
      </c>
      <c r="M14" s="18"/>
      <c r="N14" s="109">
        <v>206778161</v>
      </c>
      <c r="P14" s="63"/>
      <c r="Q14" s="63"/>
      <c r="R14" s="63"/>
      <c r="S14" s="63"/>
      <c r="T14" s="20"/>
      <c r="U14" s="20"/>
      <c r="V14" s="20"/>
      <c r="W14" s="20"/>
      <c r="X14" s="20"/>
    </row>
    <row r="15" spans="2:24" s="4" customFormat="1" ht="14.25">
      <c r="B15" s="4" t="s">
        <v>115</v>
      </c>
      <c r="D15" s="125">
        <v>54544.119999999995</v>
      </c>
      <c r="F15" s="18">
        <v>265412678.97717035</v>
      </c>
      <c r="G15" s="18"/>
      <c r="H15" s="18">
        <v>76556502.22650647</v>
      </c>
      <c r="I15" s="18"/>
      <c r="J15" s="18">
        <v>144541335</v>
      </c>
      <c r="K15" s="107"/>
      <c r="L15" s="109">
        <v>44314842</v>
      </c>
      <c r="M15" s="18"/>
      <c r="N15" s="109">
        <v>188856177</v>
      </c>
      <c r="P15" s="63"/>
      <c r="Q15" s="63"/>
      <c r="R15" s="63"/>
      <c r="S15" s="63"/>
      <c r="T15" s="20"/>
      <c r="U15" s="20"/>
      <c r="V15" s="20"/>
      <c r="W15" s="20"/>
      <c r="X15" s="20"/>
    </row>
    <row r="16" spans="2:24" s="4" customFormat="1" ht="14.25">
      <c r="B16" s="4" t="s">
        <v>4</v>
      </c>
      <c r="D16" s="125">
        <v>62793.14</v>
      </c>
      <c r="F16" s="18">
        <v>280031698.07057565</v>
      </c>
      <c r="G16" s="18"/>
      <c r="H16" s="18">
        <v>88134581.0001029</v>
      </c>
      <c r="I16" s="18"/>
      <c r="J16" s="18">
        <v>146912321</v>
      </c>
      <c r="K16" s="107"/>
      <c r="L16" s="109">
        <v>44984796</v>
      </c>
      <c r="M16" s="18"/>
      <c r="N16" s="109">
        <v>191897117</v>
      </c>
      <c r="P16" s="63"/>
      <c r="Q16" s="63"/>
      <c r="R16" s="63"/>
      <c r="S16" s="63"/>
      <c r="T16" s="20"/>
      <c r="U16" s="20"/>
      <c r="V16" s="20"/>
      <c r="W16" s="20"/>
      <c r="X16" s="20"/>
    </row>
    <row r="17" spans="2:24" s="4" customFormat="1" ht="14.25">
      <c r="B17" s="4" t="s">
        <v>5</v>
      </c>
      <c r="D17" s="125">
        <v>32163.690000000002</v>
      </c>
      <c r="F17" s="18">
        <v>154802030.50625235</v>
      </c>
      <c r="G17" s="18"/>
      <c r="H17" s="18">
        <v>45143997.28325737</v>
      </c>
      <c r="I17" s="18"/>
      <c r="J17" s="18">
        <v>84594435</v>
      </c>
      <c r="K17" s="107"/>
      <c r="L17" s="109">
        <v>25063598</v>
      </c>
      <c r="M17" s="18"/>
      <c r="N17" s="109">
        <v>109658033</v>
      </c>
      <c r="P17" s="63"/>
      <c r="Q17" s="63"/>
      <c r="R17" s="63"/>
      <c r="S17" s="63"/>
      <c r="T17" s="20"/>
      <c r="U17" s="20"/>
      <c r="V17" s="20"/>
      <c r="W17" s="20"/>
      <c r="X17" s="20"/>
    </row>
    <row r="18" spans="2:24" s="4" customFormat="1" ht="14.25">
      <c r="B18" s="4" t="s">
        <v>6</v>
      </c>
      <c r="D18" s="125">
        <v>56614.07</v>
      </c>
      <c r="F18" s="18">
        <v>258848836.83322793</v>
      </c>
      <c r="G18" s="18"/>
      <c r="H18" s="18">
        <v>79461822.39270875</v>
      </c>
      <c r="I18" s="18"/>
      <c r="J18" s="18">
        <v>137153757</v>
      </c>
      <c r="K18" s="107"/>
      <c r="L18" s="109">
        <v>42233257</v>
      </c>
      <c r="M18" s="18"/>
      <c r="N18" s="109">
        <v>179387014</v>
      </c>
      <c r="P18" s="63"/>
      <c r="Q18" s="63"/>
      <c r="R18" s="63"/>
      <c r="S18" s="63"/>
      <c r="T18" s="20"/>
      <c r="U18" s="20"/>
      <c r="V18" s="20"/>
      <c r="W18" s="20"/>
      <c r="X18" s="20"/>
    </row>
    <row r="19" spans="2:24" s="4" customFormat="1" ht="14.25">
      <c r="B19" s="4" t="s">
        <v>7</v>
      </c>
      <c r="D19" s="125">
        <v>76333.53</v>
      </c>
      <c r="F19" s="18">
        <v>391959926.27797115</v>
      </c>
      <c r="G19" s="18"/>
      <c r="H19" s="18">
        <v>107139469.1013825</v>
      </c>
      <c r="I19" s="18"/>
      <c r="J19" s="18">
        <v>222063208</v>
      </c>
      <c r="K19" s="107"/>
      <c r="L19" s="109">
        <v>62757249</v>
      </c>
      <c r="M19" s="18"/>
      <c r="N19" s="109">
        <v>284820457</v>
      </c>
      <c r="P19" s="63"/>
      <c r="Q19" s="63"/>
      <c r="R19" s="63"/>
      <c r="S19" s="63"/>
      <c r="T19" s="20"/>
      <c r="U19" s="20"/>
      <c r="V19" s="20"/>
      <c r="W19" s="20"/>
      <c r="X19" s="20"/>
    </row>
    <row r="20" spans="2:24" s="4" customFormat="1" ht="14.25">
      <c r="B20" s="4" t="s">
        <v>116</v>
      </c>
      <c r="D20" s="125">
        <v>93902.69</v>
      </c>
      <c r="F20" s="18">
        <v>484440675.7054671</v>
      </c>
      <c r="G20" s="18"/>
      <c r="H20" s="18">
        <v>131799018.77709179</v>
      </c>
      <c r="I20" s="18"/>
      <c r="J20" s="18">
        <v>269724414</v>
      </c>
      <c r="K20" s="107"/>
      <c r="L20" s="109">
        <v>82917243</v>
      </c>
      <c r="M20" s="18"/>
      <c r="N20" s="109">
        <v>352641657</v>
      </c>
      <c r="P20" s="63"/>
      <c r="Q20" s="63"/>
      <c r="R20" s="63"/>
      <c r="S20" s="63"/>
      <c r="T20" s="20"/>
      <c r="U20" s="20"/>
      <c r="V20" s="20"/>
      <c r="W20" s="20"/>
      <c r="X20" s="20"/>
    </row>
    <row r="21" spans="2:24" s="4" customFormat="1" ht="14.25">
      <c r="B21" s="4" t="s">
        <v>117</v>
      </c>
      <c r="D21" s="125">
        <v>49653.05</v>
      </c>
      <c r="F21" s="18">
        <v>306371570.624528</v>
      </c>
      <c r="G21" s="18"/>
      <c r="H21" s="18">
        <v>69691542.05582266</v>
      </c>
      <c r="I21" s="18"/>
      <c r="J21" s="18">
        <v>188898504</v>
      </c>
      <c r="K21" s="107"/>
      <c r="L21" s="109">
        <v>47781525</v>
      </c>
      <c r="M21" s="18"/>
      <c r="N21" s="109">
        <v>236680029</v>
      </c>
      <c r="P21" s="63"/>
      <c r="Q21" s="63"/>
      <c r="R21" s="63"/>
      <c r="S21" s="63"/>
      <c r="T21" s="20"/>
      <c r="U21" s="20"/>
      <c r="V21" s="20"/>
      <c r="W21" s="20"/>
      <c r="X21" s="20"/>
    </row>
    <row r="22" spans="2:24" s="4" customFormat="1" ht="14.25">
      <c r="B22" s="4" t="s">
        <v>118</v>
      </c>
      <c r="D22" s="125">
        <v>55724.07</v>
      </c>
      <c r="F22" s="18">
        <v>290404199.2531601</v>
      </c>
      <c r="G22" s="18"/>
      <c r="H22" s="18">
        <v>78212644.90150364</v>
      </c>
      <c r="I22" s="18"/>
      <c r="J22" s="18">
        <v>163404268</v>
      </c>
      <c r="K22" s="107"/>
      <c r="L22" s="109">
        <v>48787286</v>
      </c>
      <c r="M22" s="18"/>
      <c r="N22" s="109">
        <v>212191554</v>
      </c>
      <c r="P22" s="63"/>
      <c r="Q22" s="63"/>
      <c r="R22" s="63"/>
      <c r="S22" s="63"/>
      <c r="T22" s="20"/>
      <c r="U22" s="20"/>
      <c r="V22" s="20"/>
      <c r="W22" s="20"/>
      <c r="X22" s="20"/>
    </row>
    <row r="23" spans="2:24" s="4" customFormat="1" ht="14.25">
      <c r="B23" s="4" t="s">
        <v>28</v>
      </c>
      <c r="D23" s="125">
        <v>63239.21000000001</v>
      </c>
      <c r="F23" s="18">
        <v>257077045.4261852</v>
      </c>
      <c r="G23" s="18"/>
      <c r="H23" s="18">
        <v>88760671.56583534</v>
      </c>
      <c r="I23" s="18"/>
      <c r="J23" s="18">
        <v>124398281</v>
      </c>
      <c r="K23" s="107"/>
      <c r="L23" s="109">
        <v>43918093</v>
      </c>
      <c r="M23" s="18"/>
      <c r="N23" s="109">
        <v>168316374</v>
      </c>
      <c r="P23" s="63"/>
      <c r="Q23" s="63"/>
      <c r="R23" s="63"/>
      <c r="S23" s="63"/>
      <c r="T23" s="20"/>
      <c r="U23" s="20"/>
      <c r="V23" s="20"/>
      <c r="W23" s="20"/>
      <c r="X23" s="20"/>
    </row>
    <row r="24" spans="2:24" s="4" customFormat="1" ht="14.25">
      <c r="B24" s="4" t="s">
        <v>8</v>
      </c>
      <c r="D24" s="125">
        <v>79420.23</v>
      </c>
      <c r="F24" s="18">
        <v>515846924.1496543</v>
      </c>
      <c r="G24" s="18"/>
      <c r="H24" s="18">
        <v>111471869.28352049</v>
      </c>
      <c r="I24" s="18"/>
      <c r="J24" s="18">
        <v>325124735</v>
      </c>
      <c r="K24" s="107"/>
      <c r="L24" s="109">
        <v>79250320</v>
      </c>
      <c r="M24" s="18"/>
      <c r="N24" s="109">
        <v>404375055</v>
      </c>
      <c r="P24" s="63"/>
      <c r="Q24" s="63"/>
      <c r="R24" s="63"/>
      <c r="S24" s="63"/>
      <c r="T24" s="20"/>
      <c r="U24" s="20"/>
      <c r="V24" s="20"/>
      <c r="W24" s="20"/>
      <c r="X24" s="20"/>
    </row>
    <row r="25" spans="2:24" s="4" customFormat="1" ht="14.25">
      <c r="B25" s="4" t="s">
        <v>9</v>
      </c>
      <c r="D25" s="125">
        <v>19209.409999999996</v>
      </c>
      <c r="F25" s="18">
        <v>128437774.2306657</v>
      </c>
      <c r="G25" s="18"/>
      <c r="H25" s="18">
        <v>26961755.72059601</v>
      </c>
      <c r="I25" s="18"/>
      <c r="J25" s="18">
        <v>81796518</v>
      </c>
      <c r="K25" s="107"/>
      <c r="L25" s="109">
        <v>19679501</v>
      </c>
      <c r="M25" s="18"/>
      <c r="N25" s="109">
        <v>101476019</v>
      </c>
      <c r="P25" s="63"/>
      <c r="Q25" s="63"/>
      <c r="R25" s="63"/>
      <c r="S25" s="63"/>
      <c r="T25" s="20"/>
      <c r="U25" s="20"/>
      <c r="V25" s="20"/>
      <c r="W25" s="20"/>
      <c r="X25" s="20"/>
    </row>
    <row r="26" spans="2:24" s="4" customFormat="1" ht="14.25">
      <c r="B26" s="4" t="s">
        <v>10</v>
      </c>
      <c r="D26" s="125">
        <v>62352.06</v>
      </c>
      <c r="F26" s="18">
        <v>379882926.22689486</v>
      </c>
      <c r="G26" s="18"/>
      <c r="H26" s="18">
        <v>87515494.24974251</v>
      </c>
      <c r="I26" s="18"/>
      <c r="J26" s="18">
        <v>233031263</v>
      </c>
      <c r="K26" s="107"/>
      <c r="L26" s="109">
        <v>59336169</v>
      </c>
      <c r="M26" s="18"/>
      <c r="N26" s="109">
        <v>292367432</v>
      </c>
      <c r="P26" s="63"/>
      <c r="Q26" s="63"/>
      <c r="R26" s="63"/>
      <c r="S26" s="63"/>
      <c r="T26" s="20"/>
      <c r="U26" s="20"/>
      <c r="V26" s="20"/>
      <c r="W26" s="20"/>
      <c r="X26" s="20"/>
    </row>
    <row r="27" spans="2:24" s="4" customFormat="1" ht="14.25">
      <c r="B27" s="4" t="s">
        <v>11</v>
      </c>
      <c r="D27" s="125">
        <v>21888.51</v>
      </c>
      <c r="F27" s="18">
        <v>151082921.2636992</v>
      </c>
      <c r="G27" s="18"/>
      <c r="H27" s="18">
        <v>30722060.68316638</v>
      </c>
      <c r="I27" s="18"/>
      <c r="J27" s="18">
        <v>97026459</v>
      </c>
      <c r="K27" s="107"/>
      <c r="L27" s="109">
        <v>23334402</v>
      </c>
      <c r="M27" s="18"/>
      <c r="N27" s="109">
        <v>120360861</v>
      </c>
      <c r="P27" s="63"/>
      <c r="Q27" s="63"/>
      <c r="R27" s="63"/>
      <c r="S27" s="63"/>
      <c r="T27" s="20"/>
      <c r="U27" s="20"/>
      <c r="V27" s="20"/>
      <c r="W27" s="20"/>
      <c r="X27" s="20"/>
    </row>
    <row r="28" spans="2:24" s="4" customFormat="1" ht="14.25">
      <c r="B28" s="4" t="s">
        <v>12</v>
      </c>
      <c r="D28" s="125">
        <v>34716.32</v>
      </c>
      <c r="F28" s="18">
        <v>195066973.31808358</v>
      </c>
      <c r="G28" s="18"/>
      <c r="H28" s="18">
        <v>48726792.720757276</v>
      </c>
      <c r="I28" s="18"/>
      <c r="J28" s="18">
        <v>115450134</v>
      </c>
      <c r="K28" s="107"/>
      <c r="L28" s="109">
        <v>30890047</v>
      </c>
      <c r="M28" s="18"/>
      <c r="N28" s="109">
        <v>146340181</v>
      </c>
      <c r="P28" s="63"/>
      <c r="Q28" s="63"/>
      <c r="R28" s="63"/>
      <c r="S28" s="63"/>
      <c r="T28" s="20"/>
      <c r="U28" s="20"/>
      <c r="V28" s="20"/>
      <c r="W28" s="20"/>
      <c r="X28" s="20"/>
    </row>
    <row r="29" spans="2:24" s="4" customFormat="1" ht="14.25">
      <c r="B29" s="4" t="s">
        <v>13</v>
      </c>
      <c r="D29" s="125">
        <v>47183.78</v>
      </c>
      <c r="F29" s="18">
        <v>167708754.59427896</v>
      </c>
      <c r="G29" s="18"/>
      <c r="H29" s="18">
        <v>66225748.23143157</v>
      </c>
      <c r="I29" s="18"/>
      <c r="J29" s="18">
        <v>69465313</v>
      </c>
      <c r="K29" s="107"/>
      <c r="L29" s="109">
        <v>32017693</v>
      </c>
      <c r="M29" s="18"/>
      <c r="N29" s="109">
        <v>101483006</v>
      </c>
      <c r="P29" s="63"/>
      <c r="Q29" s="63"/>
      <c r="R29" s="63"/>
      <c r="S29" s="63"/>
      <c r="T29" s="20"/>
      <c r="U29" s="20"/>
      <c r="V29" s="20"/>
      <c r="W29" s="20"/>
      <c r="X29" s="20"/>
    </row>
    <row r="30" spans="2:24" s="4" customFormat="1" ht="14.25">
      <c r="B30" s="4" t="s">
        <v>14</v>
      </c>
      <c r="C30" s="20"/>
      <c r="D30" s="125">
        <v>61468.08</v>
      </c>
      <c r="E30" s="20"/>
      <c r="F30" s="109">
        <v>327071234.4710939</v>
      </c>
      <c r="G30" s="109"/>
      <c r="H30" s="109">
        <v>86274766.25123072</v>
      </c>
      <c r="I30" s="109"/>
      <c r="J30" s="18">
        <v>191324717</v>
      </c>
      <c r="K30" s="106"/>
      <c r="L30" s="109">
        <v>49471751</v>
      </c>
      <c r="M30" s="109"/>
      <c r="N30" s="109">
        <v>240796468</v>
      </c>
      <c r="P30" s="63"/>
      <c r="Q30" s="63"/>
      <c r="R30" s="63"/>
      <c r="S30" s="63"/>
      <c r="T30" s="20"/>
      <c r="U30" s="20"/>
      <c r="V30" s="20"/>
      <c r="W30" s="20"/>
      <c r="X30" s="20"/>
    </row>
    <row r="31" spans="2:24" s="4" customFormat="1" ht="14.25">
      <c r="B31" s="4" t="s">
        <v>15</v>
      </c>
      <c r="C31" s="20"/>
      <c r="D31" s="125">
        <v>149549.72</v>
      </c>
      <c r="E31" s="20"/>
      <c r="F31" s="109">
        <v>697816328.7924765</v>
      </c>
      <c r="G31" s="109"/>
      <c r="H31" s="109">
        <v>209903532.62924436</v>
      </c>
      <c r="I31" s="109"/>
      <c r="J31" s="18">
        <v>366851258</v>
      </c>
      <c r="K31" s="106"/>
      <c r="L31" s="109">
        <v>121061538</v>
      </c>
      <c r="M31" s="109"/>
      <c r="N31" s="109">
        <v>487912796</v>
      </c>
      <c r="P31" s="63"/>
      <c r="Q31" s="63"/>
      <c r="R31" s="63"/>
      <c r="S31" s="63"/>
      <c r="T31" s="20"/>
      <c r="U31" s="20"/>
      <c r="V31" s="20"/>
      <c r="W31" s="20"/>
      <c r="X31" s="20"/>
    </row>
    <row r="32" spans="2:24" s="4" customFormat="1" ht="3" customHeight="1">
      <c r="B32" s="15"/>
      <c r="C32" s="20"/>
      <c r="D32" s="126"/>
      <c r="E32" s="15"/>
      <c r="F32" s="21"/>
      <c r="G32" s="21"/>
      <c r="H32" s="21"/>
      <c r="I32" s="21"/>
      <c r="J32" s="21"/>
      <c r="K32" s="106"/>
      <c r="L32" s="21"/>
      <c r="M32" s="21"/>
      <c r="N32" s="21"/>
      <c r="P32" s="64"/>
      <c r="Q32" s="63"/>
      <c r="R32" s="63"/>
      <c r="S32" s="63"/>
      <c r="T32" s="20"/>
      <c r="U32" s="20"/>
      <c r="V32" s="20"/>
      <c r="W32" s="20"/>
      <c r="X32" s="20"/>
    </row>
    <row r="33" spans="1:24" s="10" customFormat="1" ht="16.5" customHeight="1">
      <c r="A33" s="4"/>
      <c r="B33" s="22" t="s">
        <v>119</v>
      </c>
      <c r="C33" s="22"/>
      <c r="D33" s="127">
        <v>1259101.26</v>
      </c>
      <c r="E33" s="22"/>
      <c r="F33" s="23">
        <v>6418731425.9999895</v>
      </c>
      <c r="G33" s="23"/>
      <c r="H33" s="23">
        <v>1767237025.9999995</v>
      </c>
      <c r="I33" s="23"/>
      <c r="J33" s="23">
        <v>3605544400</v>
      </c>
      <c r="K33" s="108"/>
      <c r="L33" s="23">
        <v>1045950000</v>
      </c>
      <c r="M33" s="23"/>
      <c r="N33" s="23">
        <v>4651494400</v>
      </c>
      <c r="P33" s="65"/>
      <c r="Q33" s="65"/>
      <c r="R33" s="302"/>
      <c r="S33" s="65"/>
      <c r="T33" s="52"/>
      <c r="U33" s="52"/>
      <c r="V33" s="52"/>
      <c r="W33" s="52"/>
      <c r="X33" s="52"/>
    </row>
    <row r="34" spans="1:24" s="4" customFormat="1" ht="6" customHeight="1">
      <c r="A34" s="10"/>
      <c r="P34" s="20"/>
      <c r="Q34" s="20"/>
      <c r="R34" s="20"/>
      <c r="S34" s="66"/>
      <c r="T34" s="20"/>
      <c r="U34" s="20"/>
      <c r="V34" s="20"/>
      <c r="W34" s="20"/>
      <c r="X34" s="20"/>
    </row>
    <row r="35" spans="2:24" s="4" customFormat="1" ht="12.75" customHeight="1">
      <c r="B35" s="24" t="s">
        <v>230</v>
      </c>
      <c r="P35" s="20"/>
      <c r="Q35" s="20"/>
      <c r="R35" s="20"/>
      <c r="S35" s="20"/>
      <c r="T35" s="20"/>
      <c r="U35" s="20"/>
      <c r="V35" s="20"/>
      <c r="W35" s="20"/>
      <c r="X35" s="20"/>
    </row>
    <row r="36" spans="2:24" s="4" customFormat="1" ht="12.75" customHeight="1">
      <c r="B36" s="24" t="s">
        <v>229</v>
      </c>
      <c r="P36" s="20"/>
      <c r="Q36" s="20"/>
      <c r="R36" s="20"/>
      <c r="S36" s="20"/>
      <c r="T36" s="20"/>
      <c r="U36" s="20"/>
      <c r="V36" s="20"/>
      <c r="W36" s="20"/>
      <c r="X36" s="20"/>
    </row>
    <row r="37" spans="2:24" s="4" customFormat="1" ht="12.75" customHeight="1">
      <c r="B37" s="24" t="s">
        <v>132</v>
      </c>
      <c r="P37" s="20"/>
      <c r="Q37" s="20"/>
      <c r="R37" s="20"/>
      <c r="S37" s="20"/>
      <c r="T37" s="20"/>
      <c r="U37" s="20"/>
      <c r="V37" s="20"/>
      <c r="W37" s="20"/>
      <c r="X37" s="20"/>
    </row>
  </sheetData>
  <sheetProtection/>
  <mergeCells count="17">
    <mergeCell ref="B7:B8"/>
    <mergeCell ref="F7:F8"/>
    <mergeCell ref="J7:J8"/>
    <mergeCell ref="N7:N8"/>
    <mergeCell ref="D7:D8"/>
    <mergeCell ref="H7:H8"/>
    <mergeCell ref="L7:L8"/>
    <mergeCell ref="P6:S6"/>
    <mergeCell ref="U6:X6"/>
    <mergeCell ref="P7:P8"/>
    <mergeCell ref="Q7:Q8"/>
    <mergeCell ref="R7:R8"/>
    <mergeCell ref="S7:S8"/>
    <mergeCell ref="U7:U8"/>
    <mergeCell ref="V7:V8"/>
    <mergeCell ref="W7:W8"/>
    <mergeCell ref="X7:X8"/>
  </mergeCells>
  <conditionalFormatting sqref="N6">
    <cfRule type="expression" priority="1" dxfId="11" stopIfTrue="1">
      <formula>$A$1&gt;0</formula>
    </cfRule>
  </conditionalFormatting>
  <hyperlinks>
    <hyperlink ref="N1" location="'Content '!A1" display="Back to content "/>
  </hyperlinks>
  <printOptions/>
  <pageMargins left="0.33" right="0.3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showGridLines="0" zoomScale="70" zoomScaleNormal="70" zoomScalePageLayoutView="0" workbookViewId="0" topLeftCell="A1">
      <selection activeCell="H29" sqref="H29"/>
    </sheetView>
  </sheetViews>
  <sheetFormatPr defaultColWidth="8.88671875" defaultRowHeight="15"/>
  <cols>
    <col min="1" max="1" width="3.3359375" style="13" customWidth="1"/>
    <col min="2" max="2" width="18.21484375" style="13" customWidth="1"/>
    <col min="3" max="3" width="2.77734375" style="13" customWidth="1"/>
    <col min="4" max="5" width="15.10546875" style="13" customWidth="1"/>
    <col min="6" max="6" width="2.4453125" style="13" customWidth="1"/>
    <col min="7" max="7" width="8.88671875" style="13" customWidth="1"/>
    <col min="8" max="8" width="10.77734375" style="13" customWidth="1"/>
    <col min="9" max="9" width="2.77734375" style="13" customWidth="1"/>
    <col min="10" max="10" width="14.77734375" style="13" customWidth="1"/>
    <col min="11" max="16384" width="8.88671875" style="13" customWidth="1"/>
  </cols>
  <sheetData>
    <row r="1" spans="2:10" ht="15.75" customHeight="1">
      <c r="B1" s="14" t="s">
        <v>206</v>
      </c>
      <c r="J1" s="84" t="s">
        <v>204</v>
      </c>
    </row>
    <row r="2" s="4" customFormat="1" ht="6" customHeight="1"/>
    <row r="3" s="4" customFormat="1" ht="12.75">
      <c r="B3" s="10" t="s">
        <v>122</v>
      </c>
    </row>
    <row r="4" s="4" customFormat="1" ht="6" customHeight="1"/>
    <row r="5" s="4" customFormat="1" ht="12.75">
      <c r="B5" s="10" t="s">
        <v>222</v>
      </c>
    </row>
    <row r="6" spans="2:10" s="4" customFormat="1" ht="12.75" customHeight="1">
      <c r="B6" s="15"/>
      <c r="C6" s="15"/>
      <c r="D6" s="15"/>
      <c r="E6" s="15"/>
      <c r="F6" s="15"/>
      <c r="G6" s="15"/>
      <c r="H6" s="15"/>
      <c r="I6" s="15"/>
      <c r="J6" s="16" t="s">
        <v>102</v>
      </c>
    </row>
    <row r="7" spans="2:10" s="67" customFormat="1" ht="12.75" customHeight="1">
      <c r="B7" s="389" t="s">
        <v>120</v>
      </c>
      <c r="D7" s="385" t="s">
        <v>383</v>
      </c>
      <c r="E7" s="385" t="s">
        <v>384</v>
      </c>
      <c r="F7" s="385"/>
      <c r="G7" s="74" t="s">
        <v>29</v>
      </c>
      <c r="H7" s="68"/>
      <c r="I7" s="69"/>
      <c r="J7" s="385" t="s">
        <v>385</v>
      </c>
    </row>
    <row r="8" spans="2:10" s="67" customFormat="1" ht="12.75" customHeight="1">
      <c r="B8" s="390"/>
      <c r="D8" s="388"/>
      <c r="E8" s="388"/>
      <c r="F8" s="388"/>
      <c r="G8" s="385" t="s">
        <v>231</v>
      </c>
      <c r="H8" s="385" t="s">
        <v>131</v>
      </c>
      <c r="I8" s="70"/>
      <c r="J8" s="404"/>
    </row>
    <row r="9" spans="2:10" s="17" customFormat="1" ht="12.75" customHeight="1">
      <c r="B9" s="390"/>
      <c r="D9" s="388"/>
      <c r="E9" s="388"/>
      <c r="F9" s="388"/>
      <c r="G9" s="388"/>
      <c r="H9" s="388"/>
      <c r="J9" s="404"/>
    </row>
    <row r="10" spans="2:10" s="4" customFormat="1" ht="12.75" customHeight="1">
      <c r="B10" s="391"/>
      <c r="D10" s="386"/>
      <c r="E10" s="386"/>
      <c r="F10" s="386"/>
      <c r="G10" s="386"/>
      <c r="H10" s="386"/>
      <c r="J10" s="405"/>
    </row>
    <row r="11" s="4" customFormat="1" ht="6" customHeight="1"/>
    <row r="12" spans="2:12" s="4" customFormat="1" ht="12">
      <c r="B12" s="4" t="s">
        <v>114</v>
      </c>
      <c r="D12" s="19">
        <v>101004872</v>
      </c>
      <c r="E12" s="19">
        <v>101279714</v>
      </c>
      <c r="F12" s="19"/>
      <c r="G12" s="19">
        <v>89611</v>
      </c>
      <c r="H12" s="19">
        <v>0</v>
      </c>
      <c r="I12" s="19"/>
      <c r="J12" s="19">
        <v>101369325</v>
      </c>
      <c r="L12" s="71"/>
    </row>
    <row r="13" spans="2:12" s="4" customFormat="1" ht="12">
      <c r="B13" s="4" t="s">
        <v>0</v>
      </c>
      <c r="D13" s="19">
        <v>187579038</v>
      </c>
      <c r="E13" s="19">
        <v>188253906</v>
      </c>
      <c r="F13" s="19"/>
      <c r="G13" s="19">
        <v>155260</v>
      </c>
      <c r="H13" s="19">
        <v>0</v>
      </c>
      <c r="I13" s="19"/>
      <c r="J13" s="19">
        <v>188409166</v>
      </c>
      <c r="L13" s="71"/>
    </row>
    <row r="14" spans="2:12" s="4" customFormat="1" ht="12">
      <c r="B14" s="4" t="s">
        <v>1</v>
      </c>
      <c r="D14" s="19">
        <v>161398379</v>
      </c>
      <c r="E14" s="19">
        <v>161045096</v>
      </c>
      <c r="F14" s="19"/>
      <c r="G14" s="19">
        <v>135805</v>
      </c>
      <c r="H14" s="19">
        <v>0</v>
      </c>
      <c r="I14" s="19"/>
      <c r="J14" s="19">
        <v>161180901</v>
      </c>
      <c r="L14" s="71"/>
    </row>
    <row r="15" spans="2:12" s="4" customFormat="1" ht="12">
      <c r="B15" s="4" t="s">
        <v>2</v>
      </c>
      <c r="D15" s="19">
        <v>151931742</v>
      </c>
      <c r="E15" s="19">
        <v>151809238</v>
      </c>
      <c r="F15" s="19"/>
      <c r="G15" s="19">
        <v>134223</v>
      </c>
      <c r="H15" s="19">
        <v>1145236</v>
      </c>
      <c r="I15" s="19"/>
      <c r="J15" s="19">
        <v>153088697</v>
      </c>
      <c r="L15" s="71"/>
    </row>
    <row r="16" spans="2:12" s="4" customFormat="1" ht="12">
      <c r="B16" s="4" t="s">
        <v>3</v>
      </c>
      <c r="D16" s="19">
        <v>199386497</v>
      </c>
      <c r="E16" s="19">
        <v>199066429</v>
      </c>
      <c r="F16" s="19"/>
      <c r="G16" s="19">
        <v>200898</v>
      </c>
      <c r="H16" s="19">
        <v>0</v>
      </c>
      <c r="I16" s="19"/>
      <c r="J16" s="19">
        <v>199267327</v>
      </c>
      <c r="L16" s="71"/>
    </row>
    <row r="17" spans="2:12" s="4" customFormat="1" ht="12">
      <c r="B17" s="4" t="s">
        <v>115</v>
      </c>
      <c r="D17" s="19">
        <v>184295758</v>
      </c>
      <c r="E17" s="19">
        <v>184400313</v>
      </c>
      <c r="F17" s="19"/>
      <c r="G17" s="19">
        <v>168937</v>
      </c>
      <c r="H17" s="19">
        <v>0</v>
      </c>
      <c r="I17" s="19"/>
      <c r="J17" s="19">
        <v>184569250</v>
      </c>
      <c r="L17" s="71"/>
    </row>
    <row r="18" spans="2:12" s="4" customFormat="1" ht="12">
      <c r="B18" s="4" t="s">
        <v>4</v>
      </c>
      <c r="D18" s="19">
        <v>184288868</v>
      </c>
      <c r="E18" s="19">
        <v>184394536</v>
      </c>
      <c r="F18" s="19"/>
      <c r="G18" s="19">
        <v>159582</v>
      </c>
      <c r="H18" s="19">
        <v>0</v>
      </c>
      <c r="I18" s="19"/>
      <c r="J18" s="19">
        <v>184554118</v>
      </c>
      <c r="L18" s="71"/>
    </row>
    <row r="19" spans="2:12" s="4" customFormat="1" ht="12">
      <c r="B19" s="4" t="s">
        <v>5</v>
      </c>
      <c r="D19" s="19">
        <v>107646185</v>
      </c>
      <c r="E19" s="19">
        <v>107458335</v>
      </c>
      <c r="F19" s="19"/>
      <c r="G19" s="19">
        <v>86973</v>
      </c>
      <c r="H19" s="19">
        <v>0</v>
      </c>
      <c r="I19" s="19"/>
      <c r="J19" s="19">
        <v>107545308</v>
      </c>
      <c r="L19" s="71"/>
    </row>
    <row r="20" spans="2:12" s="4" customFormat="1" ht="12">
      <c r="B20" s="4" t="s">
        <v>6</v>
      </c>
      <c r="D20" s="19">
        <v>172204360</v>
      </c>
      <c r="E20" s="19">
        <v>172346898</v>
      </c>
      <c r="F20" s="19"/>
      <c r="G20" s="19">
        <v>155445</v>
      </c>
      <c r="H20" s="19">
        <v>0</v>
      </c>
      <c r="I20" s="19"/>
      <c r="J20" s="19">
        <v>172502343</v>
      </c>
      <c r="L20" s="71"/>
    </row>
    <row r="21" spans="2:12" s="4" customFormat="1" ht="12">
      <c r="B21" s="4" t="s">
        <v>7</v>
      </c>
      <c r="D21" s="19">
        <v>274159437</v>
      </c>
      <c r="E21" s="19">
        <v>274110376</v>
      </c>
      <c r="F21" s="19"/>
      <c r="G21" s="19">
        <v>244310</v>
      </c>
      <c r="H21" s="19">
        <v>0</v>
      </c>
      <c r="I21" s="19"/>
      <c r="J21" s="19">
        <v>274354686</v>
      </c>
      <c r="L21" s="71"/>
    </row>
    <row r="22" spans="2:12" s="4" customFormat="1" ht="12">
      <c r="B22" s="4" t="s">
        <v>116</v>
      </c>
      <c r="D22" s="19">
        <v>339380555</v>
      </c>
      <c r="E22" s="19">
        <v>339147765</v>
      </c>
      <c r="F22" s="19"/>
      <c r="G22" s="19">
        <v>297349</v>
      </c>
      <c r="H22" s="19">
        <v>0</v>
      </c>
      <c r="I22" s="19"/>
      <c r="J22" s="19">
        <v>339445114</v>
      </c>
      <c r="L22" s="71"/>
    </row>
    <row r="23" spans="2:12" s="4" customFormat="1" ht="12">
      <c r="B23" s="4" t="s">
        <v>117</v>
      </c>
      <c r="D23" s="19">
        <v>226761586</v>
      </c>
      <c r="E23" s="19">
        <v>227012589</v>
      </c>
      <c r="F23" s="19"/>
      <c r="G23" s="19">
        <v>185766</v>
      </c>
      <c r="H23" s="19">
        <v>0</v>
      </c>
      <c r="I23" s="19"/>
      <c r="J23" s="19">
        <v>227198355</v>
      </c>
      <c r="L23" s="71"/>
    </row>
    <row r="24" spans="2:12" s="4" customFormat="1" ht="12">
      <c r="B24" s="4" t="s">
        <v>118</v>
      </c>
      <c r="D24" s="19">
        <v>203127250</v>
      </c>
      <c r="E24" s="19">
        <v>203355441</v>
      </c>
      <c r="F24" s="19"/>
      <c r="G24" s="19">
        <v>184537</v>
      </c>
      <c r="H24" s="19">
        <v>0</v>
      </c>
      <c r="I24" s="19"/>
      <c r="J24" s="19">
        <v>203539978</v>
      </c>
      <c r="L24" s="71"/>
    </row>
    <row r="25" spans="2:12" s="4" customFormat="1" ht="12">
      <c r="B25" s="4" t="s">
        <v>28</v>
      </c>
      <c r="D25" s="19">
        <v>161020791</v>
      </c>
      <c r="E25" s="19">
        <v>160278940</v>
      </c>
      <c r="F25" s="19"/>
      <c r="G25" s="19">
        <v>176470</v>
      </c>
      <c r="H25" s="19">
        <v>0</v>
      </c>
      <c r="I25" s="19"/>
      <c r="J25" s="19">
        <v>160455410</v>
      </c>
      <c r="L25" s="71"/>
    </row>
    <row r="26" spans="2:12" s="4" customFormat="1" ht="12">
      <c r="B26" s="4" t="s">
        <v>8</v>
      </c>
      <c r="D26" s="19">
        <v>388666415</v>
      </c>
      <c r="E26" s="19">
        <v>389074508</v>
      </c>
      <c r="F26" s="19"/>
      <c r="G26" s="19">
        <v>328461</v>
      </c>
      <c r="H26" s="19">
        <v>0</v>
      </c>
      <c r="I26" s="19"/>
      <c r="J26" s="19">
        <v>389402969</v>
      </c>
      <c r="L26" s="71"/>
    </row>
    <row r="27" spans="2:12" s="4" customFormat="1" ht="12">
      <c r="B27" s="4" t="s">
        <v>9</v>
      </c>
      <c r="D27" s="19">
        <v>96809901</v>
      </c>
      <c r="E27" s="19">
        <v>96895815</v>
      </c>
      <c r="F27" s="19"/>
      <c r="G27" s="19">
        <v>77169</v>
      </c>
      <c r="H27" s="19">
        <v>0</v>
      </c>
      <c r="I27" s="19"/>
      <c r="J27" s="19">
        <v>96972984</v>
      </c>
      <c r="L27" s="71"/>
    </row>
    <row r="28" spans="2:12" s="4" customFormat="1" ht="12">
      <c r="B28" s="4" t="s">
        <v>10</v>
      </c>
      <c r="D28" s="19">
        <v>283367180</v>
      </c>
      <c r="E28" s="19">
        <v>283461202</v>
      </c>
      <c r="F28" s="19"/>
      <c r="G28" s="19">
        <v>247034</v>
      </c>
      <c r="H28" s="19">
        <v>0</v>
      </c>
      <c r="I28" s="19"/>
      <c r="J28" s="19">
        <v>283708236</v>
      </c>
      <c r="L28" s="71"/>
    </row>
    <row r="29" spans="2:12" s="4" customFormat="1" ht="12">
      <c r="B29" s="4" t="s">
        <v>11</v>
      </c>
      <c r="D29" s="19">
        <v>116063496</v>
      </c>
      <c r="E29" s="19">
        <v>116028761</v>
      </c>
      <c r="F29" s="19"/>
      <c r="G29" s="19">
        <v>83554</v>
      </c>
      <c r="H29" s="19">
        <v>0</v>
      </c>
      <c r="I29" s="19"/>
      <c r="J29" s="19">
        <v>116112315</v>
      </c>
      <c r="L29" s="71"/>
    </row>
    <row r="30" spans="2:12" s="4" customFormat="1" ht="12">
      <c r="B30" s="4" t="s">
        <v>12</v>
      </c>
      <c r="D30" s="19">
        <v>140466990</v>
      </c>
      <c r="E30" s="19">
        <v>140182843</v>
      </c>
      <c r="F30" s="19"/>
      <c r="G30" s="19">
        <v>124755</v>
      </c>
      <c r="H30" s="19">
        <v>0</v>
      </c>
      <c r="I30" s="19"/>
      <c r="J30" s="19">
        <v>140307598</v>
      </c>
      <c r="L30" s="71"/>
    </row>
    <row r="31" spans="2:12" s="4" customFormat="1" ht="12">
      <c r="B31" s="4" t="s">
        <v>13</v>
      </c>
      <c r="C31" s="20"/>
      <c r="D31" s="19">
        <v>97760147</v>
      </c>
      <c r="E31" s="19">
        <v>97571528</v>
      </c>
      <c r="F31" s="19"/>
      <c r="G31" s="19">
        <v>101802</v>
      </c>
      <c r="H31" s="19">
        <v>0</v>
      </c>
      <c r="I31" s="19"/>
      <c r="J31" s="19">
        <v>97673330</v>
      </c>
      <c r="L31" s="71"/>
    </row>
    <row r="32" spans="2:12" s="4" customFormat="1" ht="12">
      <c r="B32" s="4" t="s">
        <v>14</v>
      </c>
      <c r="C32" s="20"/>
      <c r="D32" s="19">
        <v>228077128</v>
      </c>
      <c r="E32" s="19">
        <v>227791146</v>
      </c>
      <c r="F32" s="19"/>
      <c r="G32" s="19">
        <v>208555</v>
      </c>
      <c r="H32" s="19">
        <v>0</v>
      </c>
      <c r="I32" s="19"/>
      <c r="J32" s="19">
        <v>227999701</v>
      </c>
      <c r="L32" s="71"/>
    </row>
    <row r="33" spans="2:12" s="4" customFormat="1" ht="12">
      <c r="B33" s="4" t="s">
        <v>15</v>
      </c>
      <c r="C33" s="20"/>
      <c r="D33" s="19">
        <v>469047025</v>
      </c>
      <c r="E33" s="19">
        <v>469478221</v>
      </c>
      <c r="F33" s="19"/>
      <c r="G33" s="19">
        <v>434832</v>
      </c>
      <c r="H33" s="19">
        <v>0</v>
      </c>
      <c r="I33" s="19"/>
      <c r="J33" s="19">
        <v>469913053</v>
      </c>
      <c r="L33" s="71"/>
    </row>
    <row r="34" spans="2:12" s="4" customFormat="1" ht="6" customHeight="1">
      <c r="B34" s="15"/>
      <c r="C34" s="20"/>
      <c r="D34" s="72"/>
      <c r="E34" s="21"/>
      <c r="F34" s="72"/>
      <c r="G34" s="72"/>
      <c r="H34" s="72"/>
      <c r="I34" s="19"/>
      <c r="J34" s="72"/>
      <c r="L34" s="71"/>
    </row>
    <row r="35" spans="2:12" s="4" customFormat="1" ht="16.5" customHeight="1">
      <c r="B35" s="22" t="s">
        <v>119</v>
      </c>
      <c r="C35" s="15"/>
      <c r="D35" s="73">
        <v>4474443600</v>
      </c>
      <c r="E35" s="23">
        <v>4474443600</v>
      </c>
      <c r="F35" s="73"/>
      <c r="G35" s="73">
        <v>3981328</v>
      </c>
      <c r="H35" s="73">
        <v>1145236</v>
      </c>
      <c r="I35" s="73"/>
      <c r="J35" s="73">
        <v>4479570164</v>
      </c>
      <c r="L35" s="71"/>
    </row>
    <row r="36" s="4" customFormat="1" ht="6" customHeight="1"/>
    <row r="37" s="4" customFormat="1" ht="12.75" customHeight="1">
      <c r="B37" s="24" t="s">
        <v>30</v>
      </c>
    </row>
    <row r="38" spans="2:10" s="4" customFormat="1" ht="12.75" customHeight="1">
      <c r="B38" s="403"/>
      <c r="C38" s="406"/>
      <c r="D38" s="406"/>
      <c r="E38" s="406"/>
      <c r="F38" s="406"/>
      <c r="G38" s="406"/>
      <c r="H38" s="406"/>
      <c r="I38" s="406"/>
      <c r="J38" s="406"/>
    </row>
    <row r="39" spans="2:12" s="4" customFormat="1" ht="12.75" customHeight="1">
      <c r="B39" s="403" t="s">
        <v>386</v>
      </c>
      <c r="C39" s="403"/>
      <c r="D39" s="403"/>
      <c r="E39" s="403"/>
      <c r="F39" s="403"/>
      <c r="G39" s="403"/>
      <c r="H39" s="403"/>
      <c r="I39" s="403"/>
      <c r="J39" s="403"/>
      <c r="K39" s="403"/>
      <c r="L39" s="403"/>
    </row>
    <row r="40" spans="2:12" ht="15" customHeight="1"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</row>
  </sheetData>
  <sheetProtection/>
  <mergeCells count="9">
    <mergeCell ref="D7:D10"/>
    <mergeCell ref="B39:L40"/>
    <mergeCell ref="B7:B10"/>
    <mergeCell ref="J7:J10"/>
    <mergeCell ref="H8:H10"/>
    <mergeCell ref="G8:G10"/>
    <mergeCell ref="E7:E10"/>
    <mergeCell ref="F7:F10"/>
    <mergeCell ref="B38:J38"/>
  </mergeCells>
  <conditionalFormatting sqref="J6">
    <cfRule type="expression" priority="1" dxfId="11" stopIfTrue="1">
      <formula>$A$1&gt;0</formula>
    </cfRule>
  </conditionalFormatting>
  <hyperlinks>
    <hyperlink ref="J1" location="'Content '!A1" display="Back to content "/>
  </hyperlinks>
  <printOptions/>
  <pageMargins left="0.23" right="0.33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45"/>
  <sheetViews>
    <sheetView showGridLines="0" zoomScale="40" zoomScaleNormal="40" zoomScalePageLayoutView="0" workbookViewId="0" topLeftCell="A7">
      <selection activeCell="K20" sqref="K20"/>
    </sheetView>
  </sheetViews>
  <sheetFormatPr defaultColWidth="8.88671875" defaultRowHeight="15"/>
  <cols>
    <col min="1" max="1" width="1.66796875" style="75" customWidth="1"/>
    <col min="2" max="2" width="71.88671875" style="148" customWidth="1"/>
    <col min="3" max="3" width="3.88671875" style="82" customWidth="1"/>
    <col min="4" max="4" width="10.6640625" style="82" customWidth="1"/>
    <col min="5" max="5" width="12.10546875" style="180" customWidth="1"/>
    <col min="6" max="6" width="12.10546875" style="341" customWidth="1"/>
    <col min="7" max="7" width="65.6640625" style="148" customWidth="1"/>
    <col min="8" max="8" width="3.6640625" style="82" customWidth="1"/>
    <col min="9" max="9" width="12.21484375" style="82" customWidth="1"/>
    <col min="10" max="10" width="11.10546875" style="85" customWidth="1"/>
    <col min="11" max="11" width="98.4453125" style="182" customWidth="1"/>
    <col min="12" max="12" width="9.21484375" style="85" customWidth="1"/>
    <col min="13" max="13" width="9.21484375" style="183" customWidth="1"/>
    <col min="14" max="253" width="9.21484375" style="75" customWidth="1"/>
    <col min="254" max="16384" width="9.21484375" style="13" customWidth="1"/>
  </cols>
  <sheetData>
    <row r="1" spans="1:253" ht="15">
      <c r="A1" s="32"/>
      <c r="B1" s="131" t="s">
        <v>214</v>
      </c>
      <c r="C1" s="171"/>
      <c r="D1" s="32"/>
      <c r="E1" s="138"/>
      <c r="F1" s="38"/>
      <c r="G1" s="131"/>
      <c r="H1" s="171"/>
      <c r="I1" s="32"/>
      <c r="J1" s="172"/>
      <c r="K1" s="12"/>
      <c r="L1" s="172"/>
      <c r="M1" s="17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</row>
    <row r="2" spans="1:253" ht="15">
      <c r="A2" s="32"/>
      <c r="B2" s="32"/>
      <c r="C2" s="173"/>
      <c r="D2" s="173"/>
      <c r="E2" s="174"/>
      <c r="F2" s="355"/>
      <c r="G2" s="32"/>
      <c r="H2" s="173"/>
      <c r="I2" s="173"/>
      <c r="J2" s="175"/>
      <c r="K2" s="176"/>
      <c r="L2" s="175"/>
      <c r="M2" s="175"/>
      <c r="N2" s="173"/>
      <c r="O2" s="173"/>
      <c r="P2" s="173"/>
      <c r="Q2" s="173"/>
      <c r="R2" s="173"/>
      <c r="S2" s="173"/>
      <c r="T2" s="173"/>
      <c r="U2" s="173"/>
      <c r="V2" s="173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</row>
    <row r="3" spans="1:253" s="4" customFormat="1" ht="15">
      <c r="A3" s="32"/>
      <c r="B3" s="131" t="s">
        <v>164</v>
      </c>
      <c r="C3" s="173"/>
      <c r="D3" s="173"/>
      <c r="E3" s="138"/>
      <c r="F3" s="38"/>
      <c r="G3" s="131"/>
      <c r="H3" s="173"/>
      <c r="I3" s="173"/>
      <c r="J3" s="177"/>
      <c r="K3" s="178"/>
      <c r="L3" s="177"/>
      <c r="M3" s="17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</row>
    <row r="4" spans="1:253" s="4" customFormat="1" ht="15">
      <c r="A4" s="75"/>
      <c r="B4" s="179"/>
      <c r="C4" s="173"/>
      <c r="D4" s="82"/>
      <c r="E4" s="180"/>
      <c r="F4" s="341"/>
      <c r="G4" s="181" t="s">
        <v>269</v>
      </c>
      <c r="H4" s="173"/>
      <c r="J4" s="84" t="s">
        <v>233</v>
      </c>
      <c r="K4" s="182"/>
      <c r="L4" s="85"/>
      <c r="M4" s="183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</row>
    <row r="5" spans="1:253" s="4" customFormat="1" ht="15">
      <c r="A5" s="75"/>
      <c r="B5" s="179" t="s">
        <v>270</v>
      </c>
      <c r="C5" s="173"/>
      <c r="D5" s="184"/>
      <c r="E5" s="185"/>
      <c r="F5" s="356"/>
      <c r="G5" s="179" t="s">
        <v>128</v>
      </c>
      <c r="H5" s="173"/>
      <c r="I5" s="184"/>
      <c r="J5" s="85"/>
      <c r="K5" s="182"/>
      <c r="L5" s="85"/>
      <c r="M5" s="183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</row>
    <row r="6" spans="1:253" s="4" customFormat="1" ht="15">
      <c r="A6" s="75"/>
      <c r="B6" s="186"/>
      <c r="C6" s="187"/>
      <c r="D6" s="187"/>
      <c r="E6" s="188"/>
      <c r="F6" s="357"/>
      <c r="G6" s="186"/>
      <c r="H6" s="187"/>
      <c r="I6" s="187"/>
      <c r="J6" s="86"/>
      <c r="K6" s="189"/>
      <c r="L6" s="85"/>
      <c r="M6" s="183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</row>
    <row r="7" spans="1:253" s="4" customFormat="1" ht="31.5" customHeight="1">
      <c r="A7" s="190"/>
      <c r="B7" s="303" t="s">
        <v>138</v>
      </c>
      <c r="C7" s="303"/>
      <c r="D7" s="304" t="s">
        <v>236</v>
      </c>
      <c r="E7" s="304" t="s">
        <v>237</v>
      </c>
      <c r="F7" s="358"/>
      <c r="G7" s="303" t="s">
        <v>138</v>
      </c>
      <c r="H7" s="303"/>
      <c r="I7" s="304" t="s">
        <v>236</v>
      </c>
      <c r="J7" s="304" t="s">
        <v>237</v>
      </c>
      <c r="K7" s="191"/>
      <c r="L7" s="192"/>
      <c r="M7" s="193"/>
      <c r="N7" s="194"/>
      <c r="O7" s="194"/>
      <c r="P7" s="194"/>
      <c r="Q7" s="194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0"/>
      <c r="FK7" s="190"/>
      <c r="FL7" s="190"/>
      <c r="FM7" s="190"/>
      <c r="FN7" s="190"/>
      <c r="FO7" s="190"/>
      <c r="FP7" s="190"/>
      <c r="FQ7" s="190"/>
      <c r="FR7" s="190"/>
      <c r="FS7" s="190"/>
      <c r="FT7" s="190"/>
      <c r="FU7" s="190"/>
      <c r="FV7" s="190"/>
      <c r="FW7" s="190"/>
      <c r="FX7" s="190"/>
      <c r="FY7" s="190"/>
      <c r="FZ7" s="190"/>
      <c r="GA7" s="190"/>
      <c r="GB7" s="190"/>
      <c r="GC7" s="190"/>
      <c r="GD7" s="190"/>
      <c r="GE7" s="190"/>
      <c r="GF7" s="190"/>
      <c r="GG7" s="190"/>
      <c r="GH7" s="190"/>
      <c r="GI7" s="190"/>
      <c r="GJ7" s="190"/>
      <c r="GK7" s="190"/>
      <c r="GL7" s="190"/>
      <c r="GM7" s="190"/>
      <c r="GN7" s="190"/>
      <c r="GO7" s="190"/>
      <c r="GP7" s="190"/>
      <c r="GQ7" s="190"/>
      <c r="GR7" s="190"/>
      <c r="GS7" s="190"/>
      <c r="GT7" s="190"/>
      <c r="GU7" s="190"/>
      <c r="GV7" s="190"/>
      <c r="GW7" s="190"/>
      <c r="GX7" s="190"/>
      <c r="GY7" s="190"/>
      <c r="GZ7" s="190"/>
      <c r="HA7" s="190"/>
      <c r="HB7" s="190"/>
      <c r="HC7" s="190"/>
      <c r="HD7" s="190"/>
      <c r="HE7" s="190"/>
      <c r="HF7" s="190"/>
      <c r="HG7" s="190"/>
      <c r="HH7" s="190"/>
      <c r="HI7" s="190"/>
      <c r="HJ7" s="190"/>
      <c r="HK7" s="190"/>
      <c r="HL7" s="190"/>
      <c r="HM7" s="190"/>
      <c r="HN7" s="190"/>
      <c r="HO7" s="190"/>
      <c r="HP7" s="190"/>
      <c r="HQ7" s="190"/>
      <c r="HR7" s="190"/>
      <c r="HS7" s="190"/>
      <c r="HT7" s="190"/>
      <c r="HU7" s="190"/>
      <c r="HV7" s="190"/>
      <c r="HW7" s="190"/>
      <c r="HX7" s="190"/>
      <c r="HY7" s="190"/>
      <c r="HZ7" s="190"/>
      <c r="IA7" s="190"/>
      <c r="IB7" s="190"/>
      <c r="IC7" s="190"/>
      <c r="ID7" s="190"/>
      <c r="IE7" s="190"/>
      <c r="IF7" s="190"/>
      <c r="IG7" s="190"/>
      <c r="IH7" s="190"/>
      <c r="II7" s="190"/>
      <c r="IJ7" s="190"/>
      <c r="IK7" s="190"/>
      <c r="IL7" s="190"/>
      <c r="IM7" s="190"/>
      <c r="IN7" s="190"/>
      <c r="IO7" s="190"/>
      <c r="IP7" s="190"/>
      <c r="IQ7" s="190"/>
      <c r="IR7" s="190"/>
      <c r="IS7" s="190"/>
    </row>
    <row r="8" spans="1:254" s="4" customFormat="1" ht="19.5" customHeight="1">
      <c r="A8" s="170"/>
      <c r="B8" s="261" t="s">
        <v>24</v>
      </c>
      <c r="C8" s="407"/>
      <c r="D8" s="408"/>
      <c r="E8" s="305"/>
      <c r="F8" s="350"/>
      <c r="G8" s="261" t="s">
        <v>166</v>
      </c>
      <c r="H8" s="407"/>
      <c r="I8" s="408"/>
      <c r="J8" s="305"/>
      <c r="K8" s="196"/>
      <c r="L8" s="197"/>
      <c r="M8" s="198"/>
      <c r="N8" s="198"/>
      <c r="O8" s="198"/>
      <c r="P8" s="198"/>
      <c r="Q8" s="198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70"/>
      <c r="GH8" s="170"/>
      <c r="GI8" s="170"/>
      <c r="GJ8" s="170"/>
      <c r="GK8" s="170"/>
      <c r="GL8" s="170"/>
      <c r="GM8" s="170"/>
      <c r="GN8" s="170"/>
      <c r="GO8" s="170"/>
      <c r="GP8" s="170"/>
      <c r="GQ8" s="170"/>
      <c r="GR8" s="170"/>
      <c r="GS8" s="170"/>
      <c r="GT8" s="170"/>
      <c r="GU8" s="170"/>
      <c r="GV8" s="170"/>
      <c r="GW8" s="170"/>
      <c r="GX8" s="170"/>
      <c r="GY8" s="170"/>
      <c r="GZ8" s="170"/>
      <c r="HA8" s="170"/>
      <c r="HB8" s="170"/>
      <c r="HC8" s="170"/>
      <c r="HD8" s="170"/>
      <c r="HE8" s="170"/>
      <c r="HF8" s="170"/>
      <c r="HG8" s="170"/>
      <c r="HH8" s="170"/>
      <c r="HI8" s="170"/>
      <c r="HJ8" s="170"/>
      <c r="HK8" s="170"/>
      <c r="HL8" s="170"/>
      <c r="HM8" s="170"/>
      <c r="HN8" s="170"/>
      <c r="HO8" s="170"/>
      <c r="HP8" s="170"/>
      <c r="HQ8" s="170"/>
      <c r="HR8" s="170"/>
      <c r="HS8" s="170"/>
      <c r="HT8" s="170"/>
      <c r="HU8" s="170"/>
      <c r="HV8" s="170"/>
      <c r="HW8" s="170"/>
      <c r="HX8" s="170"/>
      <c r="HY8" s="170"/>
      <c r="HZ8" s="170"/>
      <c r="IA8" s="170"/>
      <c r="IB8" s="170"/>
      <c r="IC8" s="170"/>
      <c r="ID8" s="170"/>
      <c r="IE8" s="170"/>
      <c r="IF8" s="170"/>
      <c r="IG8" s="170"/>
      <c r="IH8" s="170"/>
      <c r="II8" s="170"/>
      <c r="IJ8" s="170"/>
      <c r="IK8" s="170"/>
      <c r="IL8" s="170"/>
      <c r="IM8" s="170"/>
      <c r="IN8" s="170"/>
      <c r="IO8" s="170"/>
      <c r="IP8" s="170"/>
      <c r="IQ8" s="170"/>
      <c r="IR8" s="170"/>
      <c r="IS8" s="170"/>
      <c r="IT8" s="169"/>
    </row>
    <row r="9" spans="1:253" s="4" customFormat="1" ht="18">
      <c r="A9" s="75"/>
      <c r="B9" s="306" t="s">
        <v>345</v>
      </c>
      <c r="C9" s="307"/>
      <c r="D9" s="308">
        <v>148211.48</v>
      </c>
      <c r="E9" s="308">
        <v>148211.48</v>
      </c>
      <c r="F9" s="359"/>
      <c r="G9" s="146" t="s">
        <v>271</v>
      </c>
      <c r="H9" s="294"/>
      <c r="I9" s="310">
        <v>510859</v>
      </c>
      <c r="J9" s="310">
        <v>0</v>
      </c>
      <c r="K9" s="189"/>
      <c r="L9" s="85"/>
      <c r="M9" s="180"/>
      <c r="N9" s="180"/>
      <c r="O9" s="180"/>
      <c r="P9" s="180"/>
      <c r="Q9" s="180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</row>
    <row r="10" spans="1:253" s="4" customFormat="1" ht="15">
      <c r="A10" s="75"/>
      <c r="B10" s="139" t="s">
        <v>165</v>
      </c>
      <c r="C10" s="309"/>
      <c r="D10" s="310">
        <v>103000</v>
      </c>
      <c r="E10" s="310">
        <v>103000</v>
      </c>
      <c r="F10" s="360"/>
      <c r="G10" s="146" t="s">
        <v>272</v>
      </c>
      <c r="H10" s="294"/>
      <c r="I10" s="310">
        <v>11000</v>
      </c>
      <c r="J10" s="311">
        <v>0</v>
      </c>
      <c r="K10" s="200"/>
      <c r="L10" s="85"/>
      <c r="M10" s="180"/>
      <c r="N10" s="180"/>
      <c r="O10" s="180"/>
      <c r="P10" s="180"/>
      <c r="Q10" s="180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</row>
    <row r="11" spans="1:253" s="4" customFormat="1" ht="15">
      <c r="A11" s="75"/>
      <c r="B11" s="146" t="s">
        <v>273</v>
      </c>
      <c r="C11" s="180"/>
      <c r="D11" s="311">
        <v>95722.001</v>
      </c>
      <c r="E11" s="311">
        <v>95722.001</v>
      </c>
      <c r="F11" s="361"/>
      <c r="G11" s="146" t="s">
        <v>274</v>
      </c>
      <c r="H11" s="294"/>
      <c r="I11" s="310">
        <v>550</v>
      </c>
      <c r="J11" s="310">
        <v>0</v>
      </c>
      <c r="K11" s="200"/>
      <c r="L11" s="85"/>
      <c r="M11" s="180"/>
      <c r="N11" s="180"/>
      <c r="O11" s="180"/>
      <c r="P11" s="180"/>
      <c r="Q11" s="180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</row>
    <row r="12" spans="1:253" s="4" customFormat="1" ht="18">
      <c r="A12" s="75"/>
      <c r="B12" s="250" t="s">
        <v>346</v>
      </c>
      <c r="C12" s="309"/>
      <c r="D12" s="310">
        <v>10454</v>
      </c>
      <c r="E12" s="310">
        <v>10454</v>
      </c>
      <c r="F12" s="360"/>
      <c r="G12" s="146" t="s">
        <v>275</v>
      </c>
      <c r="H12" s="294"/>
      <c r="I12" s="310">
        <v>550</v>
      </c>
      <c r="J12" s="310">
        <v>0</v>
      </c>
      <c r="K12" s="200"/>
      <c r="L12" s="201" t="s">
        <v>276</v>
      </c>
      <c r="M12" s="180"/>
      <c r="N12" s="180"/>
      <c r="O12" s="180"/>
      <c r="P12" s="180"/>
      <c r="Q12" s="180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</row>
    <row r="13" spans="1:253" s="4" customFormat="1" ht="15">
      <c r="A13" s="75"/>
      <c r="B13" s="250" t="s">
        <v>277</v>
      </c>
      <c r="C13" s="309"/>
      <c r="D13" s="310">
        <v>10056.004</v>
      </c>
      <c r="E13" s="310">
        <v>10056.004</v>
      </c>
      <c r="F13" s="360"/>
      <c r="G13" s="256" t="s">
        <v>142</v>
      </c>
      <c r="H13" s="317"/>
      <c r="I13" s="318">
        <f>SUM(I9:I12)</f>
        <v>522959</v>
      </c>
      <c r="J13" s="318">
        <f>SUM(J9:J12)</f>
        <v>0</v>
      </c>
      <c r="K13" s="200"/>
      <c r="L13" s="201"/>
      <c r="M13" s="180"/>
      <c r="N13" s="180"/>
      <c r="O13" s="180"/>
      <c r="P13" s="180"/>
      <c r="Q13" s="180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</row>
    <row r="14" spans="1:253" s="4" customFormat="1" ht="24" customHeight="1">
      <c r="A14" s="78"/>
      <c r="B14" s="250" t="s">
        <v>347</v>
      </c>
      <c r="C14" s="309"/>
      <c r="D14" s="310">
        <v>10000</v>
      </c>
      <c r="E14" s="310">
        <v>11000</v>
      </c>
      <c r="F14" s="360"/>
      <c r="G14" s="256"/>
      <c r="H14" s="317"/>
      <c r="I14" s="318"/>
      <c r="J14" s="318"/>
      <c r="K14" s="200"/>
      <c r="L14" s="201"/>
      <c r="M14" s="202"/>
      <c r="N14" s="202"/>
      <c r="O14" s="202"/>
      <c r="P14" s="202"/>
      <c r="Q14" s="202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</row>
    <row r="15" spans="1:253" s="4" customFormat="1" ht="18">
      <c r="A15" s="78"/>
      <c r="B15" s="139" t="s">
        <v>348</v>
      </c>
      <c r="C15" s="180"/>
      <c r="D15" s="311">
        <v>7154.904</v>
      </c>
      <c r="E15" s="311">
        <v>7154.904</v>
      </c>
      <c r="F15" s="361"/>
      <c r="G15" s="261" t="s">
        <v>154</v>
      </c>
      <c r="H15" s="317"/>
      <c r="I15" s="318"/>
      <c r="J15" s="318"/>
      <c r="K15" s="189"/>
      <c r="L15" s="201"/>
      <c r="M15" s="202"/>
      <c r="N15" s="202"/>
      <c r="O15" s="202"/>
      <c r="P15" s="202"/>
      <c r="Q15" s="202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</row>
    <row r="16" spans="1:253" s="4" customFormat="1" ht="15">
      <c r="A16" s="78"/>
      <c r="B16" s="139" t="s">
        <v>349</v>
      </c>
      <c r="C16" s="309"/>
      <c r="D16" s="310">
        <v>6000</v>
      </c>
      <c r="E16" s="310">
        <v>6000</v>
      </c>
      <c r="F16" s="360"/>
      <c r="G16" s="265" t="s">
        <v>278</v>
      </c>
      <c r="H16" s="317"/>
      <c r="I16" s="305">
        <v>332000</v>
      </c>
      <c r="J16" s="305" t="s">
        <v>153</v>
      </c>
      <c r="K16" s="189"/>
      <c r="L16" s="201"/>
      <c r="M16" s="202"/>
      <c r="N16" s="202"/>
      <c r="O16" s="202"/>
      <c r="P16" s="202"/>
      <c r="Q16" s="202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</row>
    <row r="17" spans="1:253" s="4" customFormat="1" ht="15">
      <c r="A17" s="78"/>
      <c r="B17" s="312" t="s">
        <v>279</v>
      </c>
      <c r="C17" s="180"/>
      <c r="D17" s="313">
        <v>4914.857</v>
      </c>
      <c r="E17" s="313">
        <v>4914.857</v>
      </c>
      <c r="F17" s="313"/>
      <c r="G17" s="256" t="s">
        <v>142</v>
      </c>
      <c r="H17" s="317"/>
      <c r="I17" s="318">
        <f>SUM(I16:I16)</f>
        <v>332000</v>
      </c>
      <c r="J17" s="318">
        <f>SUM(J16:J16)</f>
        <v>0</v>
      </c>
      <c r="K17" s="189"/>
      <c r="L17" s="201" t="s">
        <v>280</v>
      </c>
      <c r="M17" s="202"/>
      <c r="N17" s="202"/>
      <c r="O17" s="202"/>
      <c r="P17" s="202"/>
      <c r="Q17" s="202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</row>
    <row r="18" spans="1:253" s="4" customFormat="1" ht="15">
      <c r="A18" s="78"/>
      <c r="B18" s="314" t="s">
        <v>281</v>
      </c>
      <c r="C18" s="315"/>
      <c r="D18" s="310">
        <v>3981.328</v>
      </c>
      <c r="E18" s="310" t="s">
        <v>112</v>
      </c>
      <c r="F18" s="360"/>
      <c r="G18" s="256"/>
      <c r="H18" s="317"/>
      <c r="I18" s="318"/>
      <c r="J18" s="318"/>
      <c r="K18" s="189"/>
      <c r="L18" s="201"/>
      <c r="M18" s="202"/>
      <c r="N18" s="202"/>
      <c r="O18" s="202"/>
      <c r="P18" s="202"/>
      <c r="Q18" s="202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</row>
    <row r="19" spans="1:253" s="4" customFormat="1" ht="15">
      <c r="A19" s="75"/>
      <c r="B19" s="139" t="s">
        <v>282</v>
      </c>
      <c r="C19" s="202"/>
      <c r="D19" s="311">
        <v>3578.124</v>
      </c>
      <c r="E19" s="311">
        <v>3200</v>
      </c>
      <c r="F19" s="361"/>
      <c r="G19" s="261" t="s">
        <v>147</v>
      </c>
      <c r="H19" s="317"/>
      <c r="I19" s="318"/>
      <c r="J19" s="318"/>
      <c r="K19" s="189"/>
      <c r="L19" s="85"/>
      <c r="M19" s="180"/>
      <c r="N19" s="180"/>
      <c r="O19" s="180"/>
      <c r="P19" s="180"/>
      <c r="Q19" s="180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</row>
    <row r="20" spans="1:253" s="4" customFormat="1" ht="15">
      <c r="A20" s="75"/>
      <c r="B20" s="139" t="s">
        <v>284</v>
      </c>
      <c r="C20" s="180"/>
      <c r="D20" s="311">
        <v>2500</v>
      </c>
      <c r="E20" s="311">
        <v>2500</v>
      </c>
      <c r="F20" s="361"/>
      <c r="G20" s="180" t="s">
        <v>283</v>
      </c>
      <c r="H20" s="180"/>
      <c r="I20" s="311">
        <v>72696</v>
      </c>
      <c r="J20" s="333" t="s">
        <v>153</v>
      </c>
      <c r="K20" s="189"/>
      <c r="L20" s="85"/>
      <c r="M20" s="180"/>
      <c r="N20" s="180"/>
      <c r="O20" s="180"/>
      <c r="P20" s="180"/>
      <c r="Q20" s="180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</row>
    <row r="21" spans="1:253" s="4" customFormat="1" ht="15">
      <c r="A21" s="75"/>
      <c r="B21" s="139" t="s">
        <v>285</v>
      </c>
      <c r="C21" s="180"/>
      <c r="D21" s="311">
        <v>2000</v>
      </c>
      <c r="E21" s="311">
        <v>2000</v>
      </c>
      <c r="F21" s="361"/>
      <c r="G21" s="256" t="s">
        <v>142</v>
      </c>
      <c r="H21" s="317"/>
      <c r="I21" s="318">
        <f>SUM(I20:I20)</f>
        <v>72696</v>
      </c>
      <c r="J21" s="318">
        <f>SUM(J20:J20)</f>
        <v>0</v>
      </c>
      <c r="K21" s="189"/>
      <c r="L21" s="85"/>
      <c r="M21" s="180"/>
      <c r="N21" s="180"/>
      <c r="O21" s="180"/>
      <c r="P21" s="180"/>
      <c r="Q21" s="180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</row>
    <row r="22" spans="1:253" s="4" customFormat="1" ht="15">
      <c r="A22" s="75"/>
      <c r="B22" s="146" t="s">
        <v>286</v>
      </c>
      <c r="C22" s="309"/>
      <c r="D22" s="310">
        <v>835</v>
      </c>
      <c r="E22" s="310" t="s">
        <v>287</v>
      </c>
      <c r="F22" s="360"/>
      <c r="G22" s="256"/>
      <c r="H22" s="317"/>
      <c r="I22" s="318"/>
      <c r="J22" s="318"/>
      <c r="K22" s="189"/>
      <c r="L22" s="85"/>
      <c r="M22" s="180"/>
      <c r="N22" s="180"/>
      <c r="O22" s="180"/>
      <c r="P22" s="180"/>
      <c r="Q22" s="180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</row>
    <row r="23" spans="1:253" s="4" customFormat="1" ht="15">
      <c r="A23" s="75"/>
      <c r="B23" s="139" t="s">
        <v>288</v>
      </c>
      <c r="C23" s="180"/>
      <c r="D23" s="311">
        <v>827</v>
      </c>
      <c r="E23" s="311">
        <v>526</v>
      </c>
      <c r="F23" s="361"/>
      <c r="G23" s="261" t="s">
        <v>156</v>
      </c>
      <c r="H23" s="294"/>
      <c r="I23" s="305"/>
      <c r="J23" s="305"/>
      <c r="K23" s="189"/>
      <c r="L23" s="85"/>
      <c r="M23" s="180"/>
      <c r="N23" s="180"/>
      <c r="O23" s="180"/>
      <c r="P23" s="180"/>
      <c r="Q23" s="180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</row>
    <row r="24" spans="1:253" s="4" customFormat="1" ht="18">
      <c r="A24" s="75"/>
      <c r="B24" s="250" t="s">
        <v>350</v>
      </c>
      <c r="C24" s="309"/>
      <c r="D24" s="310">
        <v>400</v>
      </c>
      <c r="E24" s="310">
        <v>400</v>
      </c>
      <c r="F24" s="360"/>
      <c r="G24" s="139" t="s">
        <v>289</v>
      </c>
      <c r="H24" s="75"/>
      <c r="I24" s="311">
        <v>40464</v>
      </c>
      <c r="J24" s="311">
        <v>0</v>
      </c>
      <c r="K24" s="189"/>
      <c r="L24" s="85"/>
      <c r="M24" s="183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</row>
    <row r="25" spans="1:254" ht="20.25" customHeight="1">
      <c r="A25" s="170"/>
      <c r="B25" s="316" t="s">
        <v>142</v>
      </c>
      <c r="C25" s="317"/>
      <c r="D25" s="318">
        <f>SUM(D9:D24)</f>
        <v>409634.69800000003</v>
      </c>
      <c r="E25" s="318">
        <f>SUM(E9:E24)</f>
        <v>405139.24600000004</v>
      </c>
      <c r="F25" s="362"/>
      <c r="G25" s="139" t="s">
        <v>290</v>
      </c>
      <c r="H25" s="75"/>
      <c r="I25" s="311">
        <v>4500</v>
      </c>
      <c r="J25" s="311">
        <v>0</v>
      </c>
      <c r="K25" s="196"/>
      <c r="L25" s="197"/>
      <c r="M25" s="203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0"/>
      <c r="GC25" s="170"/>
      <c r="GD25" s="170"/>
      <c r="GE25" s="170"/>
      <c r="GF25" s="170"/>
      <c r="GG25" s="170"/>
      <c r="GH25" s="170"/>
      <c r="GI25" s="170"/>
      <c r="GJ25" s="170"/>
      <c r="GK25" s="170"/>
      <c r="GL25" s="170"/>
      <c r="GM25" s="170"/>
      <c r="GN25" s="170"/>
      <c r="GO25" s="170"/>
      <c r="GP25" s="170"/>
      <c r="GQ25" s="170"/>
      <c r="GR25" s="170"/>
      <c r="GS25" s="170"/>
      <c r="GT25" s="170"/>
      <c r="GU25" s="170"/>
      <c r="GV25" s="170"/>
      <c r="GW25" s="170"/>
      <c r="GX25" s="170"/>
      <c r="GY25" s="170"/>
      <c r="GZ25" s="170"/>
      <c r="HA25" s="170"/>
      <c r="HB25" s="170"/>
      <c r="HC25" s="170"/>
      <c r="HD25" s="170"/>
      <c r="HE25" s="170"/>
      <c r="HF25" s="170"/>
      <c r="HG25" s="170"/>
      <c r="HH25" s="170"/>
      <c r="HI25" s="170"/>
      <c r="HJ25" s="170"/>
      <c r="HK25" s="170"/>
      <c r="HL25" s="170"/>
      <c r="HM25" s="170"/>
      <c r="HN25" s="170"/>
      <c r="HO25" s="170"/>
      <c r="HP25" s="170"/>
      <c r="HQ25" s="170"/>
      <c r="HR25" s="170"/>
      <c r="HS25" s="170"/>
      <c r="HT25" s="170"/>
      <c r="HU25" s="170"/>
      <c r="HV25" s="170"/>
      <c r="HW25" s="170"/>
      <c r="HX25" s="170"/>
      <c r="HY25" s="170"/>
      <c r="HZ25" s="170"/>
      <c r="IA25" s="170"/>
      <c r="IB25" s="170"/>
      <c r="IC25" s="170"/>
      <c r="ID25" s="170"/>
      <c r="IE25" s="170"/>
      <c r="IF25" s="170"/>
      <c r="IG25" s="170"/>
      <c r="IH25" s="170"/>
      <c r="II25" s="170"/>
      <c r="IJ25" s="170"/>
      <c r="IK25" s="170"/>
      <c r="IL25" s="170"/>
      <c r="IM25" s="170"/>
      <c r="IN25" s="170"/>
      <c r="IO25" s="170"/>
      <c r="IP25" s="170"/>
      <c r="IQ25" s="170"/>
      <c r="IR25" s="170"/>
      <c r="IS25" s="170"/>
      <c r="IT25" s="170"/>
    </row>
    <row r="26" spans="1:254" s="4" customFormat="1" ht="22.5" customHeight="1">
      <c r="A26" s="170"/>
      <c r="B26" s="261"/>
      <c r="C26" s="317"/>
      <c r="D26" s="318"/>
      <c r="E26" s="318"/>
      <c r="F26" s="362"/>
      <c r="G26" s="139" t="s">
        <v>291</v>
      </c>
      <c r="H26" s="75"/>
      <c r="I26" s="311">
        <v>3500</v>
      </c>
      <c r="J26" s="311">
        <v>0</v>
      </c>
      <c r="K26" s="196"/>
      <c r="L26" s="197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70"/>
      <c r="GG26" s="170"/>
      <c r="GH26" s="170"/>
      <c r="GI26" s="170"/>
      <c r="GJ26" s="170"/>
      <c r="GK26" s="170"/>
      <c r="GL26" s="170"/>
      <c r="GM26" s="170"/>
      <c r="GN26" s="170"/>
      <c r="GO26" s="170"/>
      <c r="GP26" s="170"/>
      <c r="GQ26" s="170"/>
      <c r="GR26" s="170"/>
      <c r="GS26" s="170"/>
      <c r="GT26" s="170"/>
      <c r="GU26" s="170"/>
      <c r="GV26" s="170"/>
      <c r="GW26" s="170"/>
      <c r="GX26" s="170"/>
      <c r="GY26" s="170"/>
      <c r="GZ26" s="170"/>
      <c r="HA26" s="170"/>
      <c r="HB26" s="170"/>
      <c r="HC26" s="170"/>
      <c r="HD26" s="170"/>
      <c r="HE26" s="170"/>
      <c r="HF26" s="170"/>
      <c r="HG26" s="170"/>
      <c r="HH26" s="170"/>
      <c r="HI26" s="170"/>
      <c r="HJ26" s="170"/>
      <c r="HK26" s="170"/>
      <c r="HL26" s="170"/>
      <c r="HM26" s="170"/>
      <c r="HN26" s="170"/>
      <c r="HO26" s="170"/>
      <c r="HP26" s="170"/>
      <c r="HQ26" s="170"/>
      <c r="HR26" s="170"/>
      <c r="HS26" s="170"/>
      <c r="HT26" s="170"/>
      <c r="HU26" s="170"/>
      <c r="HV26" s="170"/>
      <c r="HW26" s="170"/>
      <c r="HX26" s="170"/>
      <c r="HY26" s="170"/>
      <c r="HZ26" s="170"/>
      <c r="IA26" s="170"/>
      <c r="IB26" s="170"/>
      <c r="IC26" s="170"/>
      <c r="ID26" s="170"/>
      <c r="IE26" s="170"/>
      <c r="IF26" s="170"/>
      <c r="IG26" s="170"/>
      <c r="IH26" s="170"/>
      <c r="II26" s="170"/>
      <c r="IJ26" s="170"/>
      <c r="IK26" s="170"/>
      <c r="IL26" s="170"/>
      <c r="IM26" s="170"/>
      <c r="IN26" s="170"/>
      <c r="IO26" s="170"/>
      <c r="IP26" s="170"/>
      <c r="IQ26" s="170"/>
      <c r="IR26" s="170"/>
      <c r="IS26" s="170"/>
      <c r="IT26" s="169"/>
    </row>
    <row r="27" spans="1:253" s="4" customFormat="1" ht="15">
      <c r="A27" s="75"/>
      <c r="B27" s="261" t="s">
        <v>166</v>
      </c>
      <c r="C27" s="294"/>
      <c r="D27" s="305"/>
      <c r="E27" s="305"/>
      <c r="F27" s="350"/>
      <c r="G27" s="139" t="s">
        <v>292</v>
      </c>
      <c r="H27" s="75"/>
      <c r="I27" s="311">
        <v>800</v>
      </c>
      <c r="J27" s="311" t="s">
        <v>153</v>
      </c>
      <c r="K27" s="189"/>
      <c r="L27" s="8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</row>
    <row r="28" spans="1:253" s="4" customFormat="1" ht="18">
      <c r="A28" s="75"/>
      <c r="B28" s="301" t="s">
        <v>351</v>
      </c>
      <c r="C28" s="307"/>
      <c r="D28" s="308">
        <v>137742</v>
      </c>
      <c r="E28" s="319">
        <v>135442</v>
      </c>
      <c r="F28" s="363"/>
      <c r="G28" s="139" t="s">
        <v>293</v>
      </c>
      <c r="H28" s="75"/>
      <c r="I28" s="311">
        <v>120</v>
      </c>
      <c r="J28" s="311" t="s">
        <v>153</v>
      </c>
      <c r="K28" s="200"/>
      <c r="L28" s="8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</row>
    <row r="29" spans="1:253" s="4" customFormat="1" ht="15">
      <c r="A29" s="75"/>
      <c r="B29" s="250" t="s">
        <v>294</v>
      </c>
      <c r="C29" s="309"/>
      <c r="D29" s="310">
        <v>123687.781</v>
      </c>
      <c r="E29" s="310">
        <v>123687.781</v>
      </c>
      <c r="F29" s="360"/>
      <c r="G29" s="256" t="s">
        <v>142</v>
      </c>
      <c r="H29" s="317"/>
      <c r="I29" s="318">
        <f>SUM(I24:I28)</f>
        <v>49384</v>
      </c>
      <c r="J29" s="318">
        <f>SUM(J24:J25)</f>
        <v>0</v>
      </c>
      <c r="K29" s="200"/>
      <c r="L29" s="8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</row>
    <row r="30" spans="1:253" s="4" customFormat="1" ht="18">
      <c r="A30" s="75"/>
      <c r="B30" s="250" t="s">
        <v>352</v>
      </c>
      <c r="C30" s="309"/>
      <c r="D30" s="310">
        <v>10000</v>
      </c>
      <c r="E30" s="310">
        <v>0</v>
      </c>
      <c r="F30" s="360"/>
      <c r="G30" s="294"/>
      <c r="H30" s="317"/>
      <c r="I30" s="318"/>
      <c r="J30" s="318"/>
      <c r="K30" s="189"/>
      <c r="L30" s="8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</row>
    <row r="31" spans="1:253" s="4" customFormat="1" ht="15">
      <c r="A31" s="75"/>
      <c r="B31" s="250" t="s">
        <v>169</v>
      </c>
      <c r="C31" s="309"/>
      <c r="D31" s="310">
        <v>5223</v>
      </c>
      <c r="E31" s="310">
        <v>5223</v>
      </c>
      <c r="F31" s="360"/>
      <c r="G31" s="261" t="s">
        <v>24</v>
      </c>
      <c r="H31" s="317"/>
      <c r="I31" s="318"/>
      <c r="J31" s="318"/>
      <c r="K31" s="189"/>
      <c r="L31" s="8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</row>
    <row r="32" spans="1:253" s="4" customFormat="1" ht="15">
      <c r="A32" s="75"/>
      <c r="B32" s="139" t="s">
        <v>353</v>
      </c>
      <c r="C32" s="180"/>
      <c r="D32" s="320">
        <v>2514.985</v>
      </c>
      <c r="E32" s="320">
        <v>2514.985</v>
      </c>
      <c r="F32" s="364"/>
      <c r="G32" s="139" t="s">
        <v>295</v>
      </c>
      <c r="H32" s="309"/>
      <c r="I32" s="310">
        <v>16587.644</v>
      </c>
      <c r="J32" s="310">
        <v>11849</v>
      </c>
      <c r="K32" s="204"/>
      <c r="L32" s="201" t="s">
        <v>297</v>
      </c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s="4" customFormat="1" ht="30.75">
      <c r="A33" s="75"/>
      <c r="B33" s="250" t="s">
        <v>171</v>
      </c>
      <c r="C33" s="309"/>
      <c r="D33" s="310">
        <v>1500</v>
      </c>
      <c r="E33" s="310">
        <v>1500</v>
      </c>
      <c r="F33" s="360"/>
      <c r="G33" s="139" t="s">
        <v>296</v>
      </c>
      <c r="H33" s="309"/>
      <c r="I33" s="375">
        <v>4187.39166666667</v>
      </c>
      <c r="J33" s="321" t="s">
        <v>153</v>
      </c>
      <c r="K33" s="189"/>
      <c r="L33" s="8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</row>
    <row r="34" spans="1:253" s="4" customFormat="1" ht="18">
      <c r="A34" s="75"/>
      <c r="B34" s="250" t="s">
        <v>354</v>
      </c>
      <c r="C34" s="309"/>
      <c r="D34" s="310">
        <v>1100</v>
      </c>
      <c r="E34" s="310">
        <v>0</v>
      </c>
      <c r="F34" s="360"/>
      <c r="G34" s="139" t="s">
        <v>298</v>
      </c>
      <c r="H34" s="309"/>
      <c r="I34" s="376">
        <v>1885</v>
      </c>
      <c r="J34" s="311">
        <v>0</v>
      </c>
      <c r="K34" s="189"/>
      <c r="L34" s="8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</row>
    <row r="35" spans="1:253" s="4" customFormat="1" ht="15">
      <c r="A35" s="75"/>
      <c r="B35" s="250" t="s">
        <v>170</v>
      </c>
      <c r="C35" s="309"/>
      <c r="D35" s="310">
        <v>600</v>
      </c>
      <c r="E35" s="310">
        <v>600</v>
      </c>
      <c r="F35" s="360"/>
      <c r="G35" s="139" t="s">
        <v>299</v>
      </c>
      <c r="H35" s="309"/>
      <c r="I35" s="310">
        <v>729</v>
      </c>
      <c r="J35" s="311">
        <v>0</v>
      </c>
      <c r="K35" s="189"/>
      <c r="L35" s="8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6" spans="1:253" s="4" customFormat="1" ht="15">
      <c r="A36" s="75"/>
      <c r="B36" s="146" t="s">
        <v>300</v>
      </c>
      <c r="C36" s="309"/>
      <c r="D36" s="310">
        <v>431.86</v>
      </c>
      <c r="E36" s="310" t="s">
        <v>301</v>
      </c>
      <c r="F36" s="360"/>
      <c r="G36" s="256" t="s">
        <v>142</v>
      </c>
      <c r="H36" s="317"/>
      <c r="I36" s="318">
        <f>SUM(I32:I35)</f>
        <v>23389.03566666667</v>
      </c>
      <c r="J36" s="318">
        <f>SUM(J32:J35)</f>
        <v>11849</v>
      </c>
      <c r="K36" s="189"/>
      <c r="L36" s="8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</row>
    <row r="37" spans="2:13" ht="15">
      <c r="B37" s="146" t="s">
        <v>302</v>
      </c>
      <c r="C37" s="309"/>
      <c r="D37" s="310">
        <v>250</v>
      </c>
      <c r="E37" s="310">
        <v>275</v>
      </c>
      <c r="F37" s="360"/>
      <c r="G37" s="256"/>
      <c r="H37" s="317"/>
      <c r="I37" s="318"/>
      <c r="J37" s="318"/>
      <c r="K37" s="204"/>
      <c r="L37" s="201" t="s">
        <v>280</v>
      </c>
      <c r="M37" s="75"/>
    </row>
    <row r="38" spans="1:253" s="4" customFormat="1" ht="15">
      <c r="A38" s="75"/>
      <c r="B38" s="139" t="s">
        <v>172</v>
      </c>
      <c r="C38" s="180"/>
      <c r="D38" s="311">
        <v>50</v>
      </c>
      <c r="E38" s="311">
        <v>50</v>
      </c>
      <c r="F38" s="361"/>
      <c r="G38" s="324" t="s">
        <v>151</v>
      </c>
      <c r="H38" s="294"/>
      <c r="I38" s="305"/>
      <c r="J38" s="305"/>
      <c r="K38" s="189"/>
      <c r="L38" s="85" t="s">
        <v>305</v>
      </c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</row>
    <row r="39" spans="1:253" s="4" customFormat="1" ht="15">
      <c r="A39" s="75"/>
      <c r="B39" s="139" t="s">
        <v>173</v>
      </c>
      <c r="C39" s="180"/>
      <c r="D39" s="311">
        <v>48</v>
      </c>
      <c r="E39" s="321">
        <v>48</v>
      </c>
      <c r="F39" s="365"/>
      <c r="G39" s="180" t="s">
        <v>303</v>
      </c>
      <c r="H39" s="75"/>
      <c r="I39" s="311">
        <v>5500</v>
      </c>
      <c r="J39" s="311">
        <v>0</v>
      </c>
      <c r="K39" s="189"/>
      <c r="L39" s="85" t="s">
        <v>305</v>
      </c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</row>
    <row r="40" spans="1:253" s="4" customFormat="1" ht="15">
      <c r="A40" s="75"/>
      <c r="B40" s="139" t="s">
        <v>174</v>
      </c>
      <c r="C40" s="180"/>
      <c r="D40" s="322">
        <v>43.953</v>
      </c>
      <c r="E40" s="323" t="s">
        <v>301</v>
      </c>
      <c r="F40" s="342"/>
      <c r="G40" s="180" t="s">
        <v>304</v>
      </c>
      <c r="H40" s="75"/>
      <c r="I40" s="311">
        <v>385</v>
      </c>
      <c r="J40" s="311">
        <v>0</v>
      </c>
      <c r="K40" s="189"/>
      <c r="L40" s="85" t="s">
        <v>305</v>
      </c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</row>
    <row r="41" spans="1:253" s="4" customFormat="1" ht="15">
      <c r="A41" s="75"/>
      <c r="B41" s="139" t="s">
        <v>175</v>
      </c>
      <c r="C41" s="180"/>
      <c r="D41" s="311">
        <v>25</v>
      </c>
      <c r="E41" s="321">
        <v>25</v>
      </c>
      <c r="F41" s="365"/>
      <c r="G41" s="256" t="s">
        <v>142</v>
      </c>
      <c r="H41" s="294"/>
      <c r="I41" s="318">
        <f>SUM(I39:I40)</f>
        <v>5885</v>
      </c>
      <c r="J41" s="318">
        <f>SUM(J39:J40)</f>
        <v>0</v>
      </c>
      <c r="K41" s="189"/>
      <c r="L41" s="85" t="s">
        <v>305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pans="1:253" s="4" customFormat="1" ht="15">
      <c r="A42" s="75"/>
      <c r="B42" s="139" t="s">
        <v>176</v>
      </c>
      <c r="C42" s="180"/>
      <c r="D42" s="311">
        <v>16.1</v>
      </c>
      <c r="E42" s="321">
        <v>16</v>
      </c>
      <c r="F42" s="365"/>
      <c r="G42" s="265"/>
      <c r="H42" s="294"/>
      <c r="I42" s="305"/>
      <c r="J42" s="305"/>
      <c r="K42" s="189"/>
      <c r="L42" s="85" t="s">
        <v>305</v>
      </c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</row>
    <row r="43" spans="1:254" s="4" customFormat="1" ht="21.75" customHeight="1">
      <c r="A43" s="170"/>
      <c r="B43" s="139" t="s">
        <v>355</v>
      </c>
      <c r="C43" s="180"/>
      <c r="D43" s="311">
        <v>0</v>
      </c>
      <c r="E43" s="311">
        <v>20</v>
      </c>
      <c r="F43" s="361"/>
      <c r="G43" s="273" t="s">
        <v>160</v>
      </c>
      <c r="H43" s="294"/>
      <c r="I43" s="305"/>
      <c r="J43" s="305"/>
      <c r="K43" s="196"/>
      <c r="L43" s="197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0"/>
      <c r="EL43" s="170"/>
      <c r="EM43" s="170"/>
      <c r="EN43" s="170"/>
      <c r="EO43" s="170"/>
      <c r="EP43" s="170"/>
      <c r="EQ43" s="170"/>
      <c r="ER43" s="170"/>
      <c r="ES43" s="170"/>
      <c r="ET43" s="170"/>
      <c r="EU43" s="170"/>
      <c r="EV43" s="170"/>
      <c r="EW43" s="170"/>
      <c r="EX43" s="170"/>
      <c r="EY43" s="170"/>
      <c r="EZ43" s="170"/>
      <c r="FA43" s="170"/>
      <c r="FB43" s="170"/>
      <c r="FC43" s="170"/>
      <c r="FD43" s="170"/>
      <c r="FE43" s="170"/>
      <c r="FF43" s="170"/>
      <c r="FG43" s="170"/>
      <c r="FH43" s="170"/>
      <c r="FI43" s="170"/>
      <c r="FJ43" s="170"/>
      <c r="FK43" s="170"/>
      <c r="FL43" s="170"/>
      <c r="FM43" s="170"/>
      <c r="FN43" s="170"/>
      <c r="FO43" s="170"/>
      <c r="FP43" s="170"/>
      <c r="FQ43" s="170"/>
      <c r="FR43" s="170"/>
      <c r="FS43" s="170"/>
      <c r="FT43" s="170"/>
      <c r="FU43" s="170"/>
      <c r="FV43" s="170"/>
      <c r="FW43" s="170"/>
      <c r="FX43" s="170"/>
      <c r="FY43" s="170"/>
      <c r="FZ43" s="170"/>
      <c r="GA43" s="170"/>
      <c r="GB43" s="170"/>
      <c r="GC43" s="170"/>
      <c r="GD43" s="170"/>
      <c r="GE43" s="170"/>
      <c r="GF43" s="170"/>
      <c r="GG43" s="170"/>
      <c r="GH43" s="170"/>
      <c r="GI43" s="170"/>
      <c r="GJ43" s="170"/>
      <c r="GK43" s="170"/>
      <c r="GL43" s="170"/>
      <c r="GM43" s="170"/>
      <c r="GN43" s="170"/>
      <c r="GO43" s="170"/>
      <c r="GP43" s="170"/>
      <c r="GQ43" s="170"/>
      <c r="GR43" s="170"/>
      <c r="GS43" s="170"/>
      <c r="GT43" s="170"/>
      <c r="GU43" s="170"/>
      <c r="GV43" s="170"/>
      <c r="GW43" s="170"/>
      <c r="GX43" s="170"/>
      <c r="GY43" s="170"/>
      <c r="GZ43" s="170"/>
      <c r="HA43" s="170"/>
      <c r="HB43" s="170"/>
      <c r="HC43" s="170"/>
      <c r="HD43" s="170"/>
      <c r="HE43" s="170"/>
      <c r="HF43" s="170"/>
      <c r="HG43" s="170"/>
      <c r="HH43" s="170"/>
      <c r="HI43" s="170"/>
      <c r="HJ43" s="170"/>
      <c r="HK43" s="170"/>
      <c r="HL43" s="170"/>
      <c r="HM43" s="170"/>
      <c r="HN43" s="170"/>
      <c r="HO43" s="170"/>
      <c r="HP43" s="170"/>
      <c r="HQ43" s="170"/>
      <c r="HR43" s="170"/>
      <c r="HS43" s="170"/>
      <c r="HT43" s="170"/>
      <c r="HU43" s="170"/>
      <c r="HV43" s="170"/>
      <c r="HW43" s="170"/>
      <c r="HX43" s="170"/>
      <c r="HY43" s="170"/>
      <c r="HZ43" s="170"/>
      <c r="IA43" s="170"/>
      <c r="IB43" s="170"/>
      <c r="IC43" s="170"/>
      <c r="ID43" s="170"/>
      <c r="IE43" s="170"/>
      <c r="IF43" s="170"/>
      <c r="IG43" s="170"/>
      <c r="IH43" s="170"/>
      <c r="II43" s="170"/>
      <c r="IJ43" s="170"/>
      <c r="IK43" s="170"/>
      <c r="IL43" s="170"/>
      <c r="IM43" s="170"/>
      <c r="IN43" s="170"/>
      <c r="IO43" s="170"/>
      <c r="IP43" s="170"/>
      <c r="IQ43" s="170"/>
      <c r="IR43" s="170"/>
      <c r="IS43" s="170"/>
      <c r="IT43" s="169"/>
    </row>
    <row r="44" spans="1:253" s="4" customFormat="1" ht="18" customHeight="1">
      <c r="A44" s="75"/>
      <c r="B44" s="256" t="s">
        <v>142</v>
      </c>
      <c r="C44" s="317"/>
      <c r="D44" s="318">
        <f>SUM(D28:D43)</f>
        <v>283232.67899999995</v>
      </c>
      <c r="E44" s="318">
        <f>SUM(E28:E43)</f>
        <v>269401.766</v>
      </c>
      <c r="F44" s="362"/>
      <c r="G44" s="327" t="s">
        <v>250</v>
      </c>
      <c r="H44" s="180"/>
      <c r="I44" s="311">
        <v>2700</v>
      </c>
      <c r="J44" s="323">
        <v>0</v>
      </c>
      <c r="K44" s="189"/>
      <c r="L44" s="8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</row>
    <row r="45" spans="1:253" s="4" customFormat="1" ht="15">
      <c r="A45" s="75"/>
      <c r="B45" s="265"/>
      <c r="C45" s="294"/>
      <c r="D45" s="305"/>
      <c r="E45" s="305"/>
      <c r="F45" s="350"/>
      <c r="G45" s="139" t="s">
        <v>251</v>
      </c>
      <c r="H45" s="180"/>
      <c r="I45" s="311">
        <v>700</v>
      </c>
      <c r="J45" s="323" t="s">
        <v>153</v>
      </c>
      <c r="K45" s="189"/>
      <c r="L45" s="8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</row>
    <row r="46" spans="1:253" s="4" customFormat="1" ht="15">
      <c r="A46" s="75"/>
      <c r="B46" s="324" t="s">
        <v>156</v>
      </c>
      <c r="C46" s="294"/>
      <c r="D46" s="305"/>
      <c r="E46" s="305"/>
      <c r="F46" s="350"/>
      <c r="G46" s="256" t="s">
        <v>142</v>
      </c>
      <c r="H46" s="294"/>
      <c r="I46" s="318">
        <f>SUM(I44:I45)</f>
        <v>3400</v>
      </c>
      <c r="J46" s="318">
        <f>SUM(J44:J45)</f>
        <v>0</v>
      </c>
      <c r="K46" s="189"/>
      <c r="L46" s="8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</row>
    <row r="47" spans="2:13" ht="15">
      <c r="B47" s="250" t="s">
        <v>306</v>
      </c>
      <c r="C47" s="309"/>
      <c r="D47" s="310">
        <v>73454.7</v>
      </c>
      <c r="E47" s="310">
        <v>60000</v>
      </c>
      <c r="F47" s="360"/>
      <c r="G47" s="256"/>
      <c r="H47" s="294"/>
      <c r="I47" s="318"/>
      <c r="J47" s="318"/>
      <c r="K47" s="189"/>
      <c r="M47" s="75"/>
    </row>
    <row r="48" spans="1:253" s="4" customFormat="1" ht="15">
      <c r="A48" s="75"/>
      <c r="B48" s="250" t="s">
        <v>307</v>
      </c>
      <c r="C48" s="309"/>
      <c r="D48" s="310">
        <v>40000</v>
      </c>
      <c r="E48" s="311">
        <v>50000</v>
      </c>
      <c r="F48" s="361"/>
      <c r="G48" s="269" t="s">
        <v>194</v>
      </c>
      <c r="H48" s="294"/>
      <c r="I48" s="305"/>
      <c r="J48" s="305"/>
      <c r="K48" s="189"/>
      <c r="L48" s="8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</row>
    <row r="49" spans="1:253" s="4" customFormat="1" ht="30.75">
      <c r="A49" s="75"/>
      <c r="B49" s="139" t="s">
        <v>309</v>
      </c>
      <c r="C49" s="180"/>
      <c r="D49" s="311">
        <v>15866.456</v>
      </c>
      <c r="E49" s="311">
        <v>12698.901</v>
      </c>
      <c r="F49" s="361"/>
      <c r="G49" s="139" t="s">
        <v>308</v>
      </c>
      <c r="H49" s="75"/>
      <c r="I49" s="311">
        <v>1035.308</v>
      </c>
      <c r="J49" s="311">
        <v>1035.308</v>
      </c>
      <c r="K49" s="189"/>
      <c r="L49" s="8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</row>
    <row r="50" spans="2:13" ht="15">
      <c r="B50" s="139" t="s">
        <v>310</v>
      </c>
      <c r="C50" s="180"/>
      <c r="D50" s="311">
        <v>3500</v>
      </c>
      <c r="E50" s="311">
        <v>3500</v>
      </c>
      <c r="F50" s="361"/>
      <c r="G50" s="377" t="s">
        <v>142</v>
      </c>
      <c r="H50" s="294"/>
      <c r="I50" s="318">
        <f>SUM(I49:I49)</f>
        <v>1035.308</v>
      </c>
      <c r="J50" s="318">
        <f>SUM(J49:J49)</f>
        <v>1035.308</v>
      </c>
      <c r="K50" s="189"/>
      <c r="M50" s="75"/>
    </row>
    <row r="51" spans="1:253" s="4" customFormat="1" ht="15">
      <c r="A51" s="75"/>
      <c r="B51" s="139" t="s">
        <v>311</v>
      </c>
      <c r="C51" s="180"/>
      <c r="D51" s="325">
        <v>3000</v>
      </c>
      <c r="E51" s="310" t="s">
        <v>153</v>
      </c>
      <c r="F51" s="360"/>
      <c r="G51" s="377"/>
      <c r="H51" s="294"/>
      <c r="I51" s="318"/>
      <c r="J51" s="318"/>
      <c r="K51" s="189"/>
      <c r="L51" s="8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</row>
    <row r="52" spans="1:253" s="4" customFormat="1" ht="15">
      <c r="A52" s="75"/>
      <c r="B52" s="250" t="s">
        <v>177</v>
      </c>
      <c r="C52" s="309"/>
      <c r="D52" s="310">
        <v>2300.091</v>
      </c>
      <c r="E52" s="310">
        <v>2300.091</v>
      </c>
      <c r="F52" s="360"/>
      <c r="G52" s="338" t="s">
        <v>113</v>
      </c>
      <c r="H52" s="294"/>
      <c r="I52" s="318">
        <f>I13+I17+I21+I29+I36+I41+I46+I50</f>
        <v>1010748.3436666667</v>
      </c>
      <c r="J52" s="318">
        <f>J13+J17+J21+J29+J36+J41+J46+J50</f>
        <v>12884.308</v>
      </c>
      <c r="K52" s="189"/>
      <c r="L52" s="8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</row>
    <row r="53" spans="2:13" ht="15">
      <c r="B53" s="139" t="s">
        <v>313</v>
      </c>
      <c r="C53" s="180"/>
      <c r="D53" s="311">
        <v>2200</v>
      </c>
      <c r="E53" s="310" t="s">
        <v>153</v>
      </c>
      <c r="F53" s="360"/>
      <c r="G53" s="206" t="s">
        <v>312</v>
      </c>
      <c r="H53" s="294"/>
      <c r="I53" s="79">
        <f>I52-I16-I20-I25-I26-I27-I28-I45</f>
        <v>596432.3436666667</v>
      </c>
      <c r="J53" s="79">
        <f>J52</f>
        <v>12884.308</v>
      </c>
      <c r="K53" s="189"/>
      <c r="M53" s="75"/>
    </row>
    <row r="54" spans="1:253" s="4" customFormat="1" ht="15">
      <c r="A54" s="75"/>
      <c r="B54" s="250" t="s">
        <v>179</v>
      </c>
      <c r="C54" s="309"/>
      <c r="D54" s="326">
        <v>1685.876</v>
      </c>
      <c r="E54" s="321" t="s">
        <v>153</v>
      </c>
      <c r="F54" s="365"/>
      <c r="G54" s="378"/>
      <c r="H54" s="379"/>
      <c r="I54" s="380"/>
      <c r="J54" s="381"/>
      <c r="K54" s="189"/>
      <c r="L54" s="8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</row>
    <row r="55" spans="1:253" s="4" customFormat="1" ht="30.75">
      <c r="A55" s="75"/>
      <c r="B55" s="139" t="s">
        <v>314</v>
      </c>
      <c r="C55" s="180"/>
      <c r="D55" s="311">
        <v>1600</v>
      </c>
      <c r="E55" s="310" t="s">
        <v>153</v>
      </c>
      <c r="F55" s="360"/>
      <c r="G55" s="300" t="s">
        <v>199</v>
      </c>
      <c r="H55" s="382"/>
      <c r="I55" s="300"/>
      <c r="J55" s="300"/>
      <c r="K55" s="189"/>
      <c r="L55" s="8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</row>
    <row r="56" spans="1:253" s="4" customFormat="1" ht="15">
      <c r="A56" s="75"/>
      <c r="B56" s="250" t="s">
        <v>315</v>
      </c>
      <c r="C56" s="309"/>
      <c r="D56" s="310">
        <v>1350</v>
      </c>
      <c r="E56" s="310">
        <v>1500</v>
      </c>
      <c r="F56" s="360"/>
      <c r="G56" s="294" t="s">
        <v>200</v>
      </c>
      <c r="H56" s="295"/>
      <c r="I56" s="296"/>
      <c r="J56" s="296"/>
      <c r="K56" s="189"/>
      <c r="L56" s="8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</row>
    <row r="57" spans="1:253" s="4" customFormat="1" ht="30.75">
      <c r="A57" s="75"/>
      <c r="B57" s="250" t="s">
        <v>316</v>
      </c>
      <c r="C57" s="309"/>
      <c r="D57" s="310">
        <v>1230</v>
      </c>
      <c r="E57" s="310">
        <v>1230</v>
      </c>
      <c r="F57" s="360"/>
      <c r="G57" s="297" t="s">
        <v>201</v>
      </c>
      <c r="H57" s="295"/>
      <c r="I57" s="296"/>
      <c r="J57" s="298"/>
      <c r="K57" s="189"/>
      <c r="L57" s="8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</row>
    <row r="58" spans="1:253" s="4" customFormat="1" ht="15">
      <c r="A58" s="75"/>
      <c r="B58" s="180" t="s">
        <v>317</v>
      </c>
      <c r="C58" s="180"/>
      <c r="D58" s="325">
        <v>1000</v>
      </c>
      <c r="E58" s="310" t="s">
        <v>153</v>
      </c>
      <c r="F58" s="360"/>
      <c r="G58" s="148" t="s">
        <v>202</v>
      </c>
      <c r="H58" s="75"/>
      <c r="I58" s="184"/>
      <c r="J58" s="184"/>
      <c r="K58" s="189"/>
      <c r="L58" s="8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  <c r="IQ58" s="75"/>
      <c r="IR58" s="75"/>
      <c r="IS58" s="75"/>
    </row>
    <row r="59" spans="1:253" s="4" customFormat="1" ht="18">
      <c r="A59" s="75"/>
      <c r="B59" s="250" t="s">
        <v>178</v>
      </c>
      <c r="C59" s="309"/>
      <c r="D59" s="310">
        <v>550.003</v>
      </c>
      <c r="E59" s="310">
        <v>550</v>
      </c>
      <c r="F59" s="360"/>
      <c r="G59" s="208"/>
      <c r="H59" s="179"/>
      <c r="I59" s="148"/>
      <c r="J59" s="199"/>
      <c r="K59" s="189"/>
      <c r="L59" s="8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  <c r="IE59" s="75"/>
      <c r="IF59" s="75"/>
      <c r="IG59" s="75"/>
      <c r="IH59" s="75"/>
      <c r="II59" s="75"/>
      <c r="IJ59" s="75"/>
      <c r="IK59" s="75"/>
      <c r="IL59" s="75"/>
      <c r="IM59" s="75"/>
      <c r="IN59" s="75"/>
      <c r="IO59" s="75"/>
      <c r="IP59" s="75"/>
      <c r="IQ59" s="75"/>
      <c r="IR59" s="75"/>
      <c r="IS59" s="75"/>
    </row>
    <row r="60" spans="1:253" s="4" customFormat="1" ht="18">
      <c r="A60" s="75"/>
      <c r="B60" s="250" t="s">
        <v>318</v>
      </c>
      <c r="C60" s="309"/>
      <c r="D60" s="310">
        <v>320</v>
      </c>
      <c r="E60" s="310">
        <v>320</v>
      </c>
      <c r="F60" s="360"/>
      <c r="G60" s="209"/>
      <c r="H60" s="148"/>
      <c r="I60" s="148"/>
      <c r="J60" s="199"/>
      <c r="K60" s="189"/>
      <c r="L60" s="8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5"/>
      <c r="IC60" s="75"/>
      <c r="ID60" s="75"/>
      <c r="IE60" s="75"/>
      <c r="IF60" s="75"/>
      <c r="IG60" s="75"/>
      <c r="IH60" s="75"/>
      <c r="II60" s="75"/>
      <c r="IJ60" s="75"/>
      <c r="IK60" s="75"/>
      <c r="IL60" s="75"/>
      <c r="IM60" s="75"/>
      <c r="IN60" s="75"/>
      <c r="IO60" s="75"/>
      <c r="IP60" s="75"/>
      <c r="IQ60" s="75"/>
      <c r="IR60" s="75"/>
      <c r="IS60" s="75"/>
    </row>
    <row r="61" spans="1:253" s="4" customFormat="1" ht="30.75">
      <c r="A61" s="75"/>
      <c r="B61" s="327" t="s">
        <v>319</v>
      </c>
      <c r="C61" s="180"/>
      <c r="D61" s="225">
        <v>220</v>
      </c>
      <c r="E61" s="225">
        <v>220</v>
      </c>
      <c r="F61" s="366"/>
      <c r="G61" s="208"/>
      <c r="H61" s="171"/>
      <c r="I61" s="171"/>
      <c r="J61" s="199"/>
      <c r="K61" s="189"/>
      <c r="L61" s="8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5"/>
      <c r="IC61" s="75"/>
      <c r="ID61" s="75"/>
      <c r="IE61" s="75"/>
      <c r="IF61" s="75"/>
      <c r="IG61" s="75"/>
      <c r="IH61" s="75"/>
      <c r="II61" s="75"/>
      <c r="IJ61" s="75"/>
      <c r="IK61" s="75"/>
      <c r="IL61" s="75"/>
      <c r="IM61" s="75"/>
      <c r="IN61" s="75"/>
      <c r="IO61" s="75"/>
      <c r="IP61" s="75"/>
      <c r="IQ61" s="75"/>
      <c r="IR61" s="75"/>
      <c r="IS61" s="75"/>
    </row>
    <row r="62" spans="2:13" ht="15">
      <c r="B62" s="139" t="s">
        <v>320</v>
      </c>
      <c r="C62" s="180"/>
      <c r="D62" s="311">
        <v>200</v>
      </c>
      <c r="E62" s="311">
        <v>200</v>
      </c>
      <c r="F62" s="361"/>
      <c r="G62" s="210"/>
      <c r="J62" s="199"/>
      <c r="K62" s="189"/>
      <c r="M62" s="75"/>
    </row>
    <row r="63" spans="1:253" s="4" customFormat="1" ht="15">
      <c r="A63" s="75"/>
      <c r="B63" s="250" t="s">
        <v>181</v>
      </c>
      <c r="C63" s="309"/>
      <c r="D63" s="310">
        <v>181.947</v>
      </c>
      <c r="E63" s="310">
        <v>181.947</v>
      </c>
      <c r="F63" s="360"/>
      <c r="G63" s="76"/>
      <c r="H63" s="188"/>
      <c r="I63" s="207"/>
      <c r="J63" s="199"/>
      <c r="K63" s="189"/>
      <c r="L63" s="8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  <c r="IE63" s="75"/>
      <c r="IF63" s="75"/>
      <c r="IG63" s="75"/>
      <c r="IH63" s="75"/>
      <c r="II63" s="75"/>
      <c r="IJ63" s="75"/>
      <c r="IK63" s="75"/>
      <c r="IL63" s="75"/>
      <c r="IM63" s="75"/>
      <c r="IN63" s="75"/>
      <c r="IO63" s="75"/>
      <c r="IP63" s="75"/>
      <c r="IQ63" s="75"/>
      <c r="IR63" s="75"/>
      <c r="IS63" s="75"/>
    </row>
    <row r="64" spans="1:253" s="4" customFormat="1" ht="15">
      <c r="A64" s="75"/>
      <c r="B64" s="139" t="s">
        <v>321</v>
      </c>
      <c r="C64" s="180"/>
      <c r="D64" s="311">
        <v>150</v>
      </c>
      <c r="E64" s="310" t="s">
        <v>153</v>
      </c>
      <c r="F64" s="360"/>
      <c r="G64" s="211"/>
      <c r="H64" s="82"/>
      <c r="I64" s="82"/>
      <c r="J64" s="199"/>
      <c r="K64" s="189"/>
      <c r="L64" s="8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</row>
    <row r="65" spans="2:13" ht="18">
      <c r="B65" s="139" t="s">
        <v>322</v>
      </c>
      <c r="C65" s="180"/>
      <c r="D65" s="311">
        <v>80</v>
      </c>
      <c r="E65" s="311">
        <v>80</v>
      </c>
      <c r="F65" s="361"/>
      <c r="G65" s="212"/>
      <c r="J65" s="199"/>
      <c r="K65" s="189"/>
      <c r="M65" s="75"/>
    </row>
    <row r="66" spans="1:253" s="4" customFormat="1" ht="30.75">
      <c r="A66" s="75"/>
      <c r="B66" s="250" t="s">
        <v>183</v>
      </c>
      <c r="C66" s="309"/>
      <c r="D66" s="310">
        <v>60</v>
      </c>
      <c r="E66" s="311">
        <v>60</v>
      </c>
      <c r="F66" s="361"/>
      <c r="G66" s="211"/>
      <c r="H66" s="82"/>
      <c r="I66" s="82"/>
      <c r="J66" s="199"/>
      <c r="K66" s="189"/>
      <c r="L66" s="8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</row>
    <row r="67" spans="1:253" s="4" customFormat="1" ht="18.75" customHeight="1">
      <c r="A67" s="75"/>
      <c r="B67" s="250" t="s">
        <v>184</v>
      </c>
      <c r="C67" s="309"/>
      <c r="D67" s="310">
        <v>50</v>
      </c>
      <c r="E67" s="310">
        <v>50</v>
      </c>
      <c r="F67" s="360"/>
      <c r="G67" s="213"/>
      <c r="H67" s="82"/>
      <c r="I67" s="82"/>
      <c r="J67" s="199"/>
      <c r="K67" s="189"/>
      <c r="L67" s="8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</row>
    <row r="68" spans="1:253" s="4" customFormat="1" ht="15">
      <c r="A68" s="75"/>
      <c r="B68" s="139" t="s">
        <v>323</v>
      </c>
      <c r="C68" s="202"/>
      <c r="D68" s="328">
        <v>21</v>
      </c>
      <c r="E68" s="328">
        <v>3.5</v>
      </c>
      <c r="F68" s="367"/>
      <c r="G68" s="148"/>
      <c r="H68" s="171"/>
      <c r="I68" s="171"/>
      <c r="J68" s="199"/>
      <c r="K68" s="189"/>
      <c r="L68" s="8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</row>
    <row r="69" spans="1:253" s="4" customFormat="1" ht="12.75" customHeight="1">
      <c r="A69" s="75"/>
      <c r="B69" s="139" t="s">
        <v>356</v>
      </c>
      <c r="C69" s="180"/>
      <c r="D69" s="311">
        <v>9.9</v>
      </c>
      <c r="E69" s="310">
        <v>0</v>
      </c>
      <c r="F69" s="360"/>
      <c r="G69" s="148"/>
      <c r="H69" s="171"/>
      <c r="I69" s="171"/>
      <c r="J69" s="86"/>
      <c r="K69" s="189"/>
      <c r="L69" s="8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</row>
    <row r="70" spans="1:254" s="4" customFormat="1" ht="25.5" customHeight="1">
      <c r="A70" s="170"/>
      <c r="B70" s="250" t="s">
        <v>185</v>
      </c>
      <c r="C70" s="309"/>
      <c r="D70" s="310">
        <v>5.754</v>
      </c>
      <c r="E70" s="311">
        <v>6</v>
      </c>
      <c r="F70" s="361"/>
      <c r="G70" s="148"/>
      <c r="H70" s="171"/>
      <c r="I70" s="171"/>
      <c r="J70" s="195"/>
      <c r="K70" s="196"/>
      <c r="L70" s="197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0"/>
      <c r="CB70" s="170"/>
      <c r="CC70" s="170"/>
      <c r="CD70" s="170"/>
      <c r="CE70" s="170"/>
      <c r="CF70" s="170"/>
      <c r="CG70" s="170"/>
      <c r="CH70" s="170"/>
      <c r="CI70" s="170"/>
      <c r="CJ70" s="170"/>
      <c r="CK70" s="170"/>
      <c r="CL70" s="170"/>
      <c r="CM70" s="170"/>
      <c r="CN70" s="170"/>
      <c r="CO70" s="170"/>
      <c r="CP70" s="170"/>
      <c r="CQ70" s="170"/>
      <c r="CR70" s="170"/>
      <c r="CS70" s="170"/>
      <c r="CT70" s="170"/>
      <c r="CU70" s="170"/>
      <c r="CV70" s="170"/>
      <c r="CW70" s="170"/>
      <c r="CX70" s="170"/>
      <c r="CY70" s="170"/>
      <c r="CZ70" s="170"/>
      <c r="DA70" s="170"/>
      <c r="DB70" s="170"/>
      <c r="DC70" s="170"/>
      <c r="DD70" s="170"/>
      <c r="DE70" s="170"/>
      <c r="DF70" s="170"/>
      <c r="DG70" s="170"/>
      <c r="DH70" s="170"/>
      <c r="DI70" s="170"/>
      <c r="DJ70" s="170"/>
      <c r="DK70" s="170"/>
      <c r="DL70" s="170"/>
      <c r="DM70" s="170"/>
      <c r="DN70" s="170"/>
      <c r="DO70" s="170"/>
      <c r="DP70" s="170"/>
      <c r="DQ70" s="170"/>
      <c r="DR70" s="170"/>
      <c r="DS70" s="170"/>
      <c r="DT70" s="170"/>
      <c r="DU70" s="170"/>
      <c r="DV70" s="170"/>
      <c r="DW70" s="170"/>
      <c r="DX70" s="170"/>
      <c r="DY70" s="170"/>
      <c r="DZ70" s="170"/>
      <c r="EA70" s="170"/>
      <c r="EB70" s="170"/>
      <c r="EC70" s="170"/>
      <c r="ED70" s="170"/>
      <c r="EE70" s="170"/>
      <c r="EF70" s="170"/>
      <c r="EG70" s="170"/>
      <c r="EH70" s="170"/>
      <c r="EI70" s="170"/>
      <c r="EJ70" s="170"/>
      <c r="EK70" s="170"/>
      <c r="EL70" s="170"/>
      <c r="EM70" s="170"/>
      <c r="EN70" s="170"/>
      <c r="EO70" s="170"/>
      <c r="EP70" s="170"/>
      <c r="EQ70" s="170"/>
      <c r="ER70" s="170"/>
      <c r="ES70" s="170"/>
      <c r="ET70" s="170"/>
      <c r="EU70" s="170"/>
      <c r="EV70" s="170"/>
      <c r="EW70" s="170"/>
      <c r="EX70" s="170"/>
      <c r="EY70" s="170"/>
      <c r="EZ70" s="170"/>
      <c r="FA70" s="170"/>
      <c r="FB70" s="170"/>
      <c r="FC70" s="170"/>
      <c r="FD70" s="170"/>
      <c r="FE70" s="170"/>
      <c r="FF70" s="170"/>
      <c r="FG70" s="170"/>
      <c r="FH70" s="170"/>
      <c r="FI70" s="170"/>
      <c r="FJ70" s="170"/>
      <c r="FK70" s="170"/>
      <c r="FL70" s="170"/>
      <c r="FM70" s="170"/>
      <c r="FN70" s="170"/>
      <c r="FO70" s="170"/>
      <c r="FP70" s="170"/>
      <c r="FQ70" s="170"/>
      <c r="FR70" s="170"/>
      <c r="FS70" s="170"/>
      <c r="FT70" s="170"/>
      <c r="FU70" s="170"/>
      <c r="FV70" s="170"/>
      <c r="FW70" s="170"/>
      <c r="FX70" s="170"/>
      <c r="FY70" s="170"/>
      <c r="FZ70" s="170"/>
      <c r="GA70" s="170"/>
      <c r="GB70" s="170"/>
      <c r="GC70" s="170"/>
      <c r="GD70" s="170"/>
      <c r="GE70" s="170"/>
      <c r="GF70" s="170"/>
      <c r="GG70" s="170"/>
      <c r="GH70" s="170"/>
      <c r="GI70" s="170"/>
      <c r="GJ70" s="170"/>
      <c r="GK70" s="170"/>
      <c r="GL70" s="170"/>
      <c r="GM70" s="170"/>
      <c r="GN70" s="170"/>
      <c r="GO70" s="170"/>
      <c r="GP70" s="170"/>
      <c r="GQ70" s="170"/>
      <c r="GR70" s="170"/>
      <c r="GS70" s="170"/>
      <c r="GT70" s="170"/>
      <c r="GU70" s="170"/>
      <c r="GV70" s="170"/>
      <c r="GW70" s="170"/>
      <c r="GX70" s="170"/>
      <c r="GY70" s="170"/>
      <c r="GZ70" s="170"/>
      <c r="HA70" s="170"/>
      <c r="HB70" s="170"/>
      <c r="HC70" s="170"/>
      <c r="HD70" s="170"/>
      <c r="HE70" s="170"/>
      <c r="HF70" s="170"/>
      <c r="HG70" s="170"/>
      <c r="HH70" s="170"/>
      <c r="HI70" s="170"/>
      <c r="HJ70" s="170"/>
      <c r="HK70" s="170"/>
      <c r="HL70" s="170"/>
      <c r="HM70" s="170"/>
      <c r="HN70" s="170"/>
      <c r="HO70" s="170"/>
      <c r="HP70" s="170"/>
      <c r="HQ70" s="170"/>
      <c r="HR70" s="170"/>
      <c r="HS70" s="170"/>
      <c r="HT70" s="170"/>
      <c r="HU70" s="170"/>
      <c r="HV70" s="170"/>
      <c r="HW70" s="170"/>
      <c r="HX70" s="170"/>
      <c r="HY70" s="170"/>
      <c r="HZ70" s="170"/>
      <c r="IA70" s="170"/>
      <c r="IB70" s="170"/>
      <c r="IC70" s="170"/>
      <c r="ID70" s="170"/>
      <c r="IE70" s="170"/>
      <c r="IF70" s="170"/>
      <c r="IG70" s="170"/>
      <c r="IH70" s="170"/>
      <c r="II70" s="170"/>
      <c r="IJ70" s="170"/>
      <c r="IK70" s="170"/>
      <c r="IL70" s="170"/>
      <c r="IM70" s="170"/>
      <c r="IN70" s="170"/>
      <c r="IO70" s="170"/>
      <c r="IP70" s="170"/>
      <c r="IQ70" s="170"/>
      <c r="IR70" s="170"/>
      <c r="IS70" s="170"/>
      <c r="IT70" s="169"/>
    </row>
    <row r="71" spans="1:253" s="4" customFormat="1" ht="15">
      <c r="A71" s="75"/>
      <c r="B71" s="256" t="s">
        <v>142</v>
      </c>
      <c r="C71" s="294"/>
      <c r="D71" s="318">
        <f>SUM(D47:D70)</f>
        <v>149035.72699999996</v>
      </c>
      <c r="E71" s="318">
        <f>SUM(E47:E70)</f>
        <v>132900.43899999998</v>
      </c>
      <c r="F71" s="362"/>
      <c r="G71" s="148"/>
      <c r="H71" s="82"/>
      <c r="I71" s="82"/>
      <c r="J71" s="199"/>
      <c r="K71" s="189"/>
      <c r="L71" s="8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</row>
    <row r="72" spans="1:253" s="4" customFormat="1" ht="15">
      <c r="A72" s="75"/>
      <c r="B72" s="256"/>
      <c r="C72" s="294"/>
      <c r="D72" s="318"/>
      <c r="E72" s="318"/>
      <c r="F72" s="362"/>
      <c r="G72" s="148"/>
      <c r="H72" s="82"/>
      <c r="I72" s="82"/>
      <c r="J72" s="199"/>
      <c r="K72" s="189"/>
      <c r="L72" s="8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</row>
    <row r="73" spans="2:13" ht="15">
      <c r="B73" s="324" t="s">
        <v>151</v>
      </c>
      <c r="C73" s="294"/>
      <c r="D73" s="318"/>
      <c r="E73" s="318"/>
      <c r="F73" s="362"/>
      <c r="J73" s="199"/>
      <c r="K73" s="189"/>
      <c r="M73" s="75"/>
    </row>
    <row r="74" spans="1:253" s="4" customFormat="1" ht="15">
      <c r="A74" s="75"/>
      <c r="B74" s="309" t="s">
        <v>167</v>
      </c>
      <c r="C74" s="180"/>
      <c r="D74" s="311">
        <v>17400</v>
      </c>
      <c r="E74" s="311">
        <v>16400</v>
      </c>
      <c r="F74" s="361"/>
      <c r="G74" s="148"/>
      <c r="H74" s="82"/>
      <c r="I74" s="82"/>
      <c r="J74" s="199"/>
      <c r="K74" s="189"/>
      <c r="L74" s="8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</row>
    <row r="75" spans="1:253" s="4" customFormat="1" ht="15">
      <c r="A75" s="75"/>
      <c r="B75" s="180" t="s">
        <v>168</v>
      </c>
      <c r="C75" s="180"/>
      <c r="D75" s="311">
        <v>13300.487</v>
      </c>
      <c r="E75" s="311">
        <v>13300.487</v>
      </c>
      <c r="F75" s="361"/>
      <c r="G75" s="148"/>
      <c r="H75" s="82"/>
      <c r="I75" s="82"/>
      <c r="J75" s="199"/>
      <c r="K75" s="189"/>
      <c r="L75" s="8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</row>
    <row r="76" spans="1:253" s="4" customFormat="1" ht="18">
      <c r="A76" s="75"/>
      <c r="B76" s="139" t="s">
        <v>357</v>
      </c>
      <c r="C76" s="180"/>
      <c r="D76" s="311">
        <v>3074.346</v>
      </c>
      <c r="E76" s="310">
        <v>5683.11</v>
      </c>
      <c r="F76" s="360"/>
      <c r="G76" s="148"/>
      <c r="H76" s="82"/>
      <c r="I76" s="82"/>
      <c r="J76" s="199"/>
      <c r="K76" s="189"/>
      <c r="L76" s="8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</row>
    <row r="77" spans="1:253" s="4" customFormat="1" ht="34.5" customHeight="1">
      <c r="A77" s="75"/>
      <c r="B77" s="309" t="s">
        <v>256</v>
      </c>
      <c r="C77" s="294"/>
      <c r="D77" s="310">
        <v>2610</v>
      </c>
      <c r="E77" s="310" t="s">
        <v>153</v>
      </c>
      <c r="F77" s="360"/>
      <c r="G77" s="148"/>
      <c r="H77" s="82"/>
      <c r="I77" s="82"/>
      <c r="J77" s="199"/>
      <c r="K77" s="189"/>
      <c r="L77" s="8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</row>
    <row r="78" spans="1:253" s="4" customFormat="1" ht="15">
      <c r="A78" s="75"/>
      <c r="B78" s="309" t="s">
        <v>259</v>
      </c>
      <c r="C78" s="180"/>
      <c r="D78" s="311">
        <v>432.714</v>
      </c>
      <c r="E78" s="311">
        <v>494.26692</v>
      </c>
      <c r="F78" s="361"/>
      <c r="G78" s="148"/>
      <c r="H78" s="82"/>
      <c r="I78" s="82"/>
      <c r="J78" s="199"/>
      <c r="K78" s="189"/>
      <c r="L78" s="8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</row>
    <row r="79" spans="1:253" s="4" customFormat="1" ht="15">
      <c r="A79" s="75"/>
      <c r="B79" s="309" t="s">
        <v>152</v>
      </c>
      <c r="C79" s="180"/>
      <c r="D79" s="311">
        <v>418</v>
      </c>
      <c r="E79" s="311">
        <v>373</v>
      </c>
      <c r="F79" s="361"/>
      <c r="G79" s="148"/>
      <c r="H79" s="82"/>
      <c r="I79" s="82"/>
      <c r="J79" s="199"/>
      <c r="K79" s="189"/>
      <c r="L79" s="8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</row>
    <row r="80" spans="1:253" s="4" customFormat="1" ht="33.75">
      <c r="A80" s="75"/>
      <c r="B80" s="329" t="s">
        <v>358</v>
      </c>
      <c r="C80" s="294"/>
      <c r="D80" s="305">
        <v>210</v>
      </c>
      <c r="E80" s="305">
        <v>0</v>
      </c>
      <c r="F80" s="350"/>
      <c r="G80" s="148"/>
      <c r="H80" s="82"/>
      <c r="I80" s="82"/>
      <c r="J80" s="199"/>
      <c r="K80" s="189"/>
      <c r="L80" s="8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</row>
    <row r="81" spans="2:13" ht="15">
      <c r="B81" s="139" t="s">
        <v>192</v>
      </c>
      <c r="C81" s="294"/>
      <c r="D81" s="305">
        <v>200</v>
      </c>
      <c r="E81" s="305">
        <v>200</v>
      </c>
      <c r="F81" s="350"/>
      <c r="J81" s="199"/>
      <c r="K81" s="189"/>
      <c r="M81" s="75"/>
    </row>
    <row r="82" spans="1:254" ht="22.5" customHeight="1">
      <c r="A82" s="170"/>
      <c r="B82" s="309" t="s">
        <v>359</v>
      </c>
      <c r="C82" s="294"/>
      <c r="D82" s="305">
        <v>107</v>
      </c>
      <c r="E82" s="305">
        <v>0</v>
      </c>
      <c r="F82" s="350"/>
      <c r="J82" s="195"/>
      <c r="K82" s="196"/>
      <c r="L82" s="197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170"/>
      <c r="CN82" s="170"/>
      <c r="CO82" s="170"/>
      <c r="CP82" s="170"/>
      <c r="CQ82" s="170"/>
      <c r="CR82" s="170"/>
      <c r="CS82" s="170"/>
      <c r="CT82" s="170"/>
      <c r="CU82" s="170"/>
      <c r="CV82" s="170"/>
      <c r="CW82" s="170"/>
      <c r="CX82" s="170"/>
      <c r="CY82" s="170"/>
      <c r="CZ82" s="170"/>
      <c r="DA82" s="170"/>
      <c r="DB82" s="170"/>
      <c r="DC82" s="170"/>
      <c r="DD82" s="170"/>
      <c r="DE82" s="170"/>
      <c r="DF82" s="170"/>
      <c r="DG82" s="170"/>
      <c r="DH82" s="170"/>
      <c r="DI82" s="170"/>
      <c r="DJ82" s="170"/>
      <c r="DK82" s="170"/>
      <c r="DL82" s="170"/>
      <c r="DM82" s="170"/>
      <c r="DN82" s="170"/>
      <c r="DO82" s="170"/>
      <c r="DP82" s="170"/>
      <c r="DQ82" s="170"/>
      <c r="DR82" s="170"/>
      <c r="DS82" s="170"/>
      <c r="DT82" s="170"/>
      <c r="DU82" s="170"/>
      <c r="DV82" s="170"/>
      <c r="DW82" s="170"/>
      <c r="DX82" s="170"/>
      <c r="DY82" s="170"/>
      <c r="DZ82" s="170"/>
      <c r="EA82" s="170"/>
      <c r="EB82" s="170"/>
      <c r="EC82" s="170"/>
      <c r="ED82" s="170"/>
      <c r="EE82" s="170"/>
      <c r="EF82" s="170"/>
      <c r="EG82" s="170"/>
      <c r="EH82" s="170"/>
      <c r="EI82" s="170"/>
      <c r="EJ82" s="170"/>
      <c r="EK82" s="170"/>
      <c r="EL82" s="170"/>
      <c r="EM82" s="170"/>
      <c r="EN82" s="170"/>
      <c r="EO82" s="170"/>
      <c r="EP82" s="170"/>
      <c r="EQ82" s="170"/>
      <c r="ER82" s="170"/>
      <c r="ES82" s="170"/>
      <c r="ET82" s="170"/>
      <c r="EU82" s="170"/>
      <c r="EV82" s="170"/>
      <c r="EW82" s="170"/>
      <c r="EX82" s="170"/>
      <c r="EY82" s="170"/>
      <c r="EZ82" s="170"/>
      <c r="FA82" s="170"/>
      <c r="FB82" s="170"/>
      <c r="FC82" s="170"/>
      <c r="FD82" s="170"/>
      <c r="FE82" s="170"/>
      <c r="FF82" s="170"/>
      <c r="FG82" s="170"/>
      <c r="FH82" s="170"/>
      <c r="FI82" s="170"/>
      <c r="FJ82" s="170"/>
      <c r="FK82" s="170"/>
      <c r="FL82" s="170"/>
      <c r="FM82" s="170"/>
      <c r="FN82" s="170"/>
      <c r="FO82" s="170"/>
      <c r="FP82" s="170"/>
      <c r="FQ82" s="170"/>
      <c r="FR82" s="170"/>
      <c r="FS82" s="170"/>
      <c r="FT82" s="170"/>
      <c r="FU82" s="170"/>
      <c r="FV82" s="170"/>
      <c r="FW82" s="170"/>
      <c r="FX82" s="170"/>
      <c r="FY82" s="170"/>
      <c r="FZ82" s="170"/>
      <c r="GA82" s="170"/>
      <c r="GB82" s="170"/>
      <c r="GC82" s="170"/>
      <c r="GD82" s="170"/>
      <c r="GE82" s="170"/>
      <c r="GF82" s="170"/>
      <c r="GG82" s="170"/>
      <c r="GH82" s="170"/>
      <c r="GI82" s="170"/>
      <c r="GJ82" s="170"/>
      <c r="GK82" s="170"/>
      <c r="GL82" s="170"/>
      <c r="GM82" s="170"/>
      <c r="GN82" s="170"/>
      <c r="GO82" s="170"/>
      <c r="GP82" s="170"/>
      <c r="GQ82" s="170"/>
      <c r="GR82" s="170"/>
      <c r="GS82" s="170"/>
      <c r="GT82" s="170"/>
      <c r="GU82" s="170"/>
      <c r="GV82" s="170"/>
      <c r="GW82" s="170"/>
      <c r="GX82" s="170"/>
      <c r="GY82" s="170"/>
      <c r="GZ82" s="170"/>
      <c r="HA82" s="170"/>
      <c r="HB82" s="170"/>
      <c r="HC82" s="170"/>
      <c r="HD82" s="170"/>
      <c r="HE82" s="170"/>
      <c r="HF82" s="170"/>
      <c r="HG82" s="170"/>
      <c r="HH82" s="170"/>
      <c r="HI82" s="170"/>
      <c r="HJ82" s="170"/>
      <c r="HK82" s="170"/>
      <c r="HL82" s="170"/>
      <c r="HM82" s="170"/>
      <c r="HN82" s="170"/>
      <c r="HO82" s="170"/>
      <c r="HP82" s="170"/>
      <c r="HQ82" s="170"/>
      <c r="HR82" s="170"/>
      <c r="HS82" s="170"/>
      <c r="HT82" s="170"/>
      <c r="HU82" s="170"/>
      <c r="HV82" s="170"/>
      <c r="HW82" s="170"/>
      <c r="HX82" s="170"/>
      <c r="HY82" s="170"/>
      <c r="HZ82" s="170"/>
      <c r="IA82" s="170"/>
      <c r="IB82" s="170"/>
      <c r="IC82" s="170"/>
      <c r="ID82" s="170"/>
      <c r="IE82" s="170"/>
      <c r="IF82" s="170"/>
      <c r="IG82" s="170"/>
      <c r="IH82" s="170"/>
      <c r="II82" s="170"/>
      <c r="IJ82" s="170"/>
      <c r="IK82" s="170"/>
      <c r="IL82" s="170"/>
      <c r="IM82" s="170"/>
      <c r="IN82" s="170"/>
      <c r="IO82" s="170"/>
      <c r="IP82" s="170"/>
      <c r="IQ82" s="170"/>
      <c r="IR82" s="170"/>
      <c r="IS82" s="170"/>
      <c r="IT82" s="170"/>
    </row>
    <row r="83" spans="1:254" ht="19.5" customHeight="1">
      <c r="A83" s="170"/>
      <c r="B83" s="139" t="s">
        <v>193</v>
      </c>
      <c r="C83" s="294"/>
      <c r="D83" s="311">
        <v>80</v>
      </c>
      <c r="E83" s="311" t="s">
        <v>153</v>
      </c>
      <c r="F83" s="361"/>
      <c r="J83" s="195"/>
      <c r="K83" s="196"/>
      <c r="L83" s="197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170"/>
      <c r="BV83" s="170"/>
      <c r="BW83" s="170"/>
      <c r="BX83" s="170"/>
      <c r="BY83" s="170"/>
      <c r="BZ83" s="170"/>
      <c r="CA83" s="170"/>
      <c r="CB83" s="170"/>
      <c r="CC83" s="170"/>
      <c r="CD83" s="170"/>
      <c r="CE83" s="170"/>
      <c r="CF83" s="170"/>
      <c r="CG83" s="170"/>
      <c r="CH83" s="170"/>
      <c r="CI83" s="170"/>
      <c r="CJ83" s="170"/>
      <c r="CK83" s="170"/>
      <c r="CL83" s="170"/>
      <c r="CM83" s="170"/>
      <c r="CN83" s="170"/>
      <c r="CO83" s="170"/>
      <c r="CP83" s="170"/>
      <c r="CQ83" s="170"/>
      <c r="CR83" s="170"/>
      <c r="CS83" s="170"/>
      <c r="CT83" s="170"/>
      <c r="CU83" s="170"/>
      <c r="CV83" s="170"/>
      <c r="CW83" s="170"/>
      <c r="CX83" s="170"/>
      <c r="CY83" s="170"/>
      <c r="CZ83" s="170"/>
      <c r="DA83" s="170"/>
      <c r="DB83" s="170"/>
      <c r="DC83" s="170"/>
      <c r="DD83" s="170"/>
      <c r="DE83" s="170"/>
      <c r="DF83" s="170"/>
      <c r="DG83" s="170"/>
      <c r="DH83" s="170"/>
      <c r="DI83" s="170"/>
      <c r="DJ83" s="170"/>
      <c r="DK83" s="170"/>
      <c r="DL83" s="170"/>
      <c r="DM83" s="170"/>
      <c r="DN83" s="170"/>
      <c r="DO83" s="170"/>
      <c r="DP83" s="170"/>
      <c r="DQ83" s="170"/>
      <c r="DR83" s="170"/>
      <c r="DS83" s="170"/>
      <c r="DT83" s="170"/>
      <c r="DU83" s="170"/>
      <c r="DV83" s="170"/>
      <c r="DW83" s="170"/>
      <c r="DX83" s="170"/>
      <c r="DY83" s="170"/>
      <c r="DZ83" s="170"/>
      <c r="EA83" s="170"/>
      <c r="EB83" s="170"/>
      <c r="EC83" s="170"/>
      <c r="ED83" s="170"/>
      <c r="EE83" s="170"/>
      <c r="EF83" s="170"/>
      <c r="EG83" s="170"/>
      <c r="EH83" s="170"/>
      <c r="EI83" s="170"/>
      <c r="EJ83" s="170"/>
      <c r="EK83" s="170"/>
      <c r="EL83" s="170"/>
      <c r="EM83" s="170"/>
      <c r="EN83" s="170"/>
      <c r="EO83" s="170"/>
      <c r="EP83" s="170"/>
      <c r="EQ83" s="170"/>
      <c r="ER83" s="170"/>
      <c r="ES83" s="170"/>
      <c r="ET83" s="170"/>
      <c r="EU83" s="170"/>
      <c r="EV83" s="170"/>
      <c r="EW83" s="170"/>
      <c r="EX83" s="170"/>
      <c r="EY83" s="170"/>
      <c r="EZ83" s="170"/>
      <c r="FA83" s="170"/>
      <c r="FB83" s="170"/>
      <c r="FC83" s="170"/>
      <c r="FD83" s="170"/>
      <c r="FE83" s="170"/>
      <c r="FF83" s="170"/>
      <c r="FG83" s="170"/>
      <c r="FH83" s="170"/>
      <c r="FI83" s="170"/>
      <c r="FJ83" s="170"/>
      <c r="FK83" s="170"/>
      <c r="FL83" s="170"/>
      <c r="FM83" s="170"/>
      <c r="FN83" s="170"/>
      <c r="FO83" s="170"/>
      <c r="FP83" s="170"/>
      <c r="FQ83" s="170"/>
      <c r="FR83" s="170"/>
      <c r="FS83" s="170"/>
      <c r="FT83" s="170"/>
      <c r="FU83" s="170"/>
      <c r="FV83" s="170"/>
      <c r="FW83" s="170"/>
      <c r="FX83" s="170"/>
      <c r="FY83" s="170"/>
      <c r="FZ83" s="170"/>
      <c r="GA83" s="170"/>
      <c r="GB83" s="170"/>
      <c r="GC83" s="170"/>
      <c r="GD83" s="170"/>
      <c r="GE83" s="170"/>
      <c r="GF83" s="170"/>
      <c r="GG83" s="170"/>
      <c r="GH83" s="170"/>
      <c r="GI83" s="170"/>
      <c r="GJ83" s="170"/>
      <c r="GK83" s="170"/>
      <c r="GL83" s="170"/>
      <c r="GM83" s="170"/>
      <c r="GN83" s="170"/>
      <c r="GO83" s="170"/>
      <c r="GP83" s="170"/>
      <c r="GQ83" s="170"/>
      <c r="GR83" s="170"/>
      <c r="GS83" s="170"/>
      <c r="GT83" s="170"/>
      <c r="GU83" s="170"/>
      <c r="GV83" s="170"/>
      <c r="GW83" s="170"/>
      <c r="GX83" s="170"/>
      <c r="GY83" s="170"/>
      <c r="GZ83" s="170"/>
      <c r="HA83" s="170"/>
      <c r="HB83" s="170"/>
      <c r="HC83" s="170"/>
      <c r="HD83" s="170"/>
      <c r="HE83" s="170"/>
      <c r="HF83" s="170"/>
      <c r="HG83" s="170"/>
      <c r="HH83" s="170"/>
      <c r="HI83" s="170"/>
      <c r="HJ83" s="170"/>
      <c r="HK83" s="170"/>
      <c r="HL83" s="170"/>
      <c r="HM83" s="170"/>
      <c r="HN83" s="170"/>
      <c r="HO83" s="170"/>
      <c r="HP83" s="170"/>
      <c r="HQ83" s="170"/>
      <c r="HR83" s="170"/>
      <c r="HS83" s="170"/>
      <c r="HT83" s="170"/>
      <c r="HU83" s="170"/>
      <c r="HV83" s="170"/>
      <c r="HW83" s="170"/>
      <c r="HX83" s="170"/>
      <c r="HY83" s="170"/>
      <c r="HZ83" s="170"/>
      <c r="IA83" s="170"/>
      <c r="IB83" s="170"/>
      <c r="IC83" s="170"/>
      <c r="ID83" s="170"/>
      <c r="IE83" s="170"/>
      <c r="IF83" s="170"/>
      <c r="IG83" s="170"/>
      <c r="IH83" s="170"/>
      <c r="II83" s="170"/>
      <c r="IJ83" s="170"/>
      <c r="IK83" s="170"/>
      <c r="IL83" s="170"/>
      <c r="IM83" s="170"/>
      <c r="IN83" s="170"/>
      <c r="IO83" s="170"/>
      <c r="IP83" s="170"/>
      <c r="IQ83" s="170"/>
      <c r="IR83" s="170"/>
      <c r="IS83" s="170"/>
      <c r="IT83" s="170"/>
    </row>
    <row r="84" spans="2:13" ht="18">
      <c r="B84" s="139" t="s">
        <v>360</v>
      </c>
      <c r="C84" s="294"/>
      <c r="D84" s="305">
        <v>9</v>
      </c>
      <c r="E84" s="305">
        <v>0</v>
      </c>
      <c r="F84" s="350"/>
      <c r="J84" s="199"/>
      <c r="K84" s="204"/>
      <c r="L84" s="201"/>
      <c r="M84" s="75"/>
    </row>
    <row r="85" spans="2:13" ht="15">
      <c r="B85" s="214" t="s">
        <v>142</v>
      </c>
      <c r="C85" s="75"/>
      <c r="D85" s="79">
        <f>SUM(D74:D84)</f>
        <v>37841.547</v>
      </c>
      <c r="E85" s="79">
        <f>SUM(E74:E84)</f>
        <v>36450.86392</v>
      </c>
      <c r="F85" s="219"/>
      <c r="J85" s="199"/>
      <c r="K85" s="189"/>
      <c r="M85" s="75"/>
    </row>
    <row r="86" spans="2:13" ht="15">
      <c r="B86" s="75"/>
      <c r="C86" s="75"/>
      <c r="D86" s="75"/>
      <c r="E86" s="75"/>
      <c r="F86" s="81"/>
      <c r="J86" s="199"/>
      <c r="K86" s="189"/>
      <c r="M86" s="75"/>
    </row>
    <row r="87" spans="2:13" ht="15">
      <c r="B87" s="330" t="s">
        <v>324</v>
      </c>
      <c r="C87" s="294"/>
      <c r="D87" s="305"/>
      <c r="E87" s="305"/>
      <c r="F87" s="350"/>
      <c r="J87" s="199"/>
      <c r="K87" s="189"/>
      <c r="M87" s="75"/>
    </row>
    <row r="88" spans="2:13" ht="15">
      <c r="B88" s="139" t="s">
        <v>186</v>
      </c>
      <c r="C88" s="309"/>
      <c r="D88" s="310">
        <v>31172</v>
      </c>
      <c r="E88" s="311">
        <v>60133</v>
      </c>
      <c r="F88" s="361"/>
      <c r="J88" s="199"/>
      <c r="K88" s="189"/>
      <c r="M88" s="75"/>
    </row>
    <row r="89" spans="2:13" ht="15">
      <c r="B89" s="139" t="s">
        <v>187</v>
      </c>
      <c r="C89" s="309"/>
      <c r="D89" s="310">
        <v>3238</v>
      </c>
      <c r="E89" s="311">
        <v>4367</v>
      </c>
      <c r="F89" s="361"/>
      <c r="J89" s="199"/>
      <c r="K89" s="189"/>
      <c r="M89" s="75"/>
    </row>
    <row r="90" spans="2:13" ht="15">
      <c r="B90" s="139" t="s">
        <v>188</v>
      </c>
      <c r="C90" s="180"/>
      <c r="D90" s="311">
        <v>1000</v>
      </c>
      <c r="E90" s="311" t="s">
        <v>153</v>
      </c>
      <c r="F90" s="361"/>
      <c r="J90" s="199"/>
      <c r="K90" s="189"/>
      <c r="M90" s="75"/>
    </row>
    <row r="91" spans="2:13" ht="15">
      <c r="B91" s="331" t="s">
        <v>85</v>
      </c>
      <c r="C91" s="309"/>
      <c r="D91" s="310">
        <v>950.036</v>
      </c>
      <c r="E91" s="321">
        <v>2000</v>
      </c>
      <c r="F91" s="365"/>
      <c r="J91" s="199"/>
      <c r="K91" s="189"/>
      <c r="M91" s="75"/>
    </row>
    <row r="92" spans="2:13" ht="15">
      <c r="B92" s="139" t="s">
        <v>189</v>
      </c>
      <c r="C92" s="309"/>
      <c r="D92" s="310">
        <v>800</v>
      </c>
      <c r="E92" s="321">
        <v>800</v>
      </c>
      <c r="F92" s="365"/>
      <c r="J92" s="199"/>
      <c r="K92" s="189"/>
      <c r="M92" s="75"/>
    </row>
    <row r="93" spans="2:13" ht="18">
      <c r="B93" s="332" t="s">
        <v>361</v>
      </c>
      <c r="C93" s="180"/>
      <c r="D93" s="311">
        <v>248</v>
      </c>
      <c r="E93" s="333">
        <v>0</v>
      </c>
      <c r="F93" s="368"/>
      <c r="J93" s="199"/>
      <c r="K93" s="189"/>
      <c r="M93" s="75"/>
    </row>
    <row r="94" spans="2:13" ht="18">
      <c r="B94" s="180" t="s">
        <v>362</v>
      </c>
      <c r="C94" s="180"/>
      <c r="D94" s="334">
        <v>100</v>
      </c>
      <c r="E94" s="333">
        <v>0</v>
      </c>
      <c r="F94" s="368"/>
      <c r="J94" s="199"/>
      <c r="K94" s="189"/>
      <c r="M94" s="75"/>
    </row>
    <row r="95" spans="2:13" ht="17.25">
      <c r="B95" s="180" t="s">
        <v>363</v>
      </c>
      <c r="C95" s="180"/>
      <c r="D95" s="334">
        <v>150</v>
      </c>
      <c r="E95" s="333">
        <v>0</v>
      </c>
      <c r="F95" s="368"/>
      <c r="J95" s="199"/>
      <c r="K95" s="189"/>
      <c r="M95" s="75"/>
    </row>
    <row r="96" spans="2:13" ht="15">
      <c r="B96" s="331" t="s">
        <v>84</v>
      </c>
      <c r="C96" s="309"/>
      <c r="D96" s="310">
        <v>25</v>
      </c>
      <c r="E96" s="310">
        <v>25</v>
      </c>
      <c r="F96" s="360"/>
      <c r="J96" s="199"/>
      <c r="K96" s="189"/>
      <c r="M96" s="75"/>
    </row>
    <row r="97" spans="2:13" ht="18">
      <c r="B97" s="180" t="s">
        <v>364</v>
      </c>
      <c r="C97" s="180"/>
      <c r="D97" s="311">
        <v>25</v>
      </c>
      <c r="E97" s="333">
        <v>0</v>
      </c>
      <c r="F97" s="368"/>
      <c r="J97" s="199"/>
      <c r="K97" s="189"/>
      <c r="M97" s="75"/>
    </row>
    <row r="98" spans="1:254" ht="20.25" customHeight="1">
      <c r="A98" s="170"/>
      <c r="B98" s="146" t="s">
        <v>365</v>
      </c>
      <c r="C98" s="180"/>
      <c r="D98" s="311">
        <v>25</v>
      </c>
      <c r="E98" s="333">
        <v>0</v>
      </c>
      <c r="F98" s="368"/>
      <c r="J98" s="195"/>
      <c r="K98" s="196"/>
      <c r="L98" s="197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  <c r="BS98" s="170"/>
      <c r="BT98" s="170"/>
      <c r="BU98" s="170"/>
      <c r="BV98" s="170"/>
      <c r="BW98" s="170"/>
      <c r="BX98" s="170"/>
      <c r="BY98" s="170"/>
      <c r="BZ98" s="170"/>
      <c r="CA98" s="170"/>
      <c r="CB98" s="170"/>
      <c r="CC98" s="170"/>
      <c r="CD98" s="170"/>
      <c r="CE98" s="170"/>
      <c r="CF98" s="170"/>
      <c r="CG98" s="170"/>
      <c r="CH98" s="170"/>
      <c r="CI98" s="170"/>
      <c r="CJ98" s="170"/>
      <c r="CK98" s="170"/>
      <c r="CL98" s="170"/>
      <c r="CM98" s="170"/>
      <c r="CN98" s="170"/>
      <c r="CO98" s="170"/>
      <c r="CP98" s="170"/>
      <c r="CQ98" s="170"/>
      <c r="CR98" s="170"/>
      <c r="CS98" s="170"/>
      <c r="CT98" s="170"/>
      <c r="CU98" s="170"/>
      <c r="CV98" s="170"/>
      <c r="CW98" s="170"/>
      <c r="CX98" s="170"/>
      <c r="CY98" s="170"/>
      <c r="CZ98" s="170"/>
      <c r="DA98" s="170"/>
      <c r="DB98" s="170"/>
      <c r="DC98" s="170"/>
      <c r="DD98" s="170"/>
      <c r="DE98" s="170"/>
      <c r="DF98" s="170"/>
      <c r="DG98" s="170"/>
      <c r="DH98" s="170"/>
      <c r="DI98" s="170"/>
      <c r="DJ98" s="170"/>
      <c r="DK98" s="170"/>
      <c r="DL98" s="170"/>
      <c r="DM98" s="170"/>
      <c r="DN98" s="170"/>
      <c r="DO98" s="170"/>
      <c r="DP98" s="170"/>
      <c r="DQ98" s="170"/>
      <c r="DR98" s="170"/>
      <c r="DS98" s="170"/>
      <c r="DT98" s="170"/>
      <c r="DU98" s="170"/>
      <c r="DV98" s="170"/>
      <c r="DW98" s="170"/>
      <c r="DX98" s="170"/>
      <c r="DY98" s="170"/>
      <c r="DZ98" s="170"/>
      <c r="EA98" s="170"/>
      <c r="EB98" s="170"/>
      <c r="EC98" s="170"/>
      <c r="ED98" s="170"/>
      <c r="EE98" s="170"/>
      <c r="EF98" s="170"/>
      <c r="EG98" s="170"/>
      <c r="EH98" s="170"/>
      <c r="EI98" s="170"/>
      <c r="EJ98" s="170"/>
      <c r="EK98" s="170"/>
      <c r="EL98" s="170"/>
      <c r="EM98" s="170"/>
      <c r="EN98" s="170"/>
      <c r="EO98" s="170"/>
      <c r="EP98" s="170"/>
      <c r="EQ98" s="170"/>
      <c r="ER98" s="170"/>
      <c r="ES98" s="170"/>
      <c r="ET98" s="170"/>
      <c r="EU98" s="170"/>
      <c r="EV98" s="170"/>
      <c r="EW98" s="170"/>
      <c r="EX98" s="170"/>
      <c r="EY98" s="170"/>
      <c r="EZ98" s="170"/>
      <c r="FA98" s="170"/>
      <c r="FB98" s="170"/>
      <c r="FC98" s="170"/>
      <c r="FD98" s="170"/>
      <c r="FE98" s="170"/>
      <c r="FF98" s="170"/>
      <c r="FG98" s="170"/>
      <c r="FH98" s="170"/>
      <c r="FI98" s="170"/>
      <c r="FJ98" s="170"/>
      <c r="FK98" s="170"/>
      <c r="FL98" s="170"/>
      <c r="FM98" s="170"/>
      <c r="FN98" s="170"/>
      <c r="FO98" s="170"/>
      <c r="FP98" s="170"/>
      <c r="FQ98" s="170"/>
      <c r="FR98" s="170"/>
      <c r="FS98" s="170"/>
      <c r="FT98" s="170"/>
      <c r="FU98" s="170"/>
      <c r="FV98" s="170"/>
      <c r="FW98" s="170"/>
      <c r="FX98" s="170"/>
      <c r="FY98" s="170"/>
      <c r="FZ98" s="170"/>
      <c r="GA98" s="170"/>
      <c r="GB98" s="170"/>
      <c r="GC98" s="170"/>
      <c r="GD98" s="170"/>
      <c r="GE98" s="170"/>
      <c r="GF98" s="170"/>
      <c r="GG98" s="170"/>
      <c r="GH98" s="170"/>
      <c r="GI98" s="170"/>
      <c r="GJ98" s="170"/>
      <c r="GK98" s="170"/>
      <c r="GL98" s="170"/>
      <c r="GM98" s="170"/>
      <c r="GN98" s="170"/>
      <c r="GO98" s="170"/>
      <c r="GP98" s="170"/>
      <c r="GQ98" s="170"/>
      <c r="GR98" s="170"/>
      <c r="GS98" s="170"/>
      <c r="GT98" s="170"/>
      <c r="GU98" s="170"/>
      <c r="GV98" s="170"/>
      <c r="GW98" s="170"/>
      <c r="GX98" s="170"/>
      <c r="GY98" s="170"/>
      <c r="GZ98" s="170"/>
      <c r="HA98" s="170"/>
      <c r="HB98" s="170"/>
      <c r="HC98" s="170"/>
      <c r="HD98" s="170"/>
      <c r="HE98" s="170"/>
      <c r="HF98" s="170"/>
      <c r="HG98" s="170"/>
      <c r="HH98" s="170"/>
      <c r="HI98" s="170"/>
      <c r="HJ98" s="170"/>
      <c r="HK98" s="170"/>
      <c r="HL98" s="170"/>
      <c r="HM98" s="170"/>
      <c r="HN98" s="170"/>
      <c r="HO98" s="170"/>
      <c r="HP98" s="170"/>
      <c r="HQ98" s="170"/>
      <c r="HR98" s="170"/>
      <c r="HS98" s="170"/>
      <c r="HT98" s="170"/>
      <c r="HU98" s="170"/>
      <c r="HV98" s="170"/>
      <c r="HW98" s="170"/>
      <c r="HX98" s="170"/>
      <c r="HY98" s="170"/>
      <c r="HZ98" s="170"/>
      <c r="IA98" s="170"/>
      <c r="IB98" s="170"/>
      <c r="IC98" s="170"/>
      <c r="ID98" s="170"/>
      <c r="IE98" s="170"/>
      <c r="IF98" s="170"/>
      <c r="IG98" s="170"/>
      <c r="IH98" s="170"/>
      <c r="II98" s="170"/>
      <c r="IJ98" s="170"/>
      <c r="IK98" s="170"/>
      <c r="IL98" s="170"/>
      <c r="IM98" s="170"/>
      <c r="IN98" s="170"/>
      <c r="IO98" s="170"/>
      <c r="IP98" s="170"/>
      <c r="IQ98" s="170"/>
      <c r="IR98" s="170"/>
      <c r="IS98" s="170"/>
      <c r="IT98" s="170"/>
    </row>
    <row r="99" spans="1:254" ht="21.75" customHeight="1">
      <c r="A99" s="170"/>
      <c r="B99" s="146" t="s">
        <v>366</v>
      </c>
      <c r="C99" s="180"/>
      <c r="D99" s="311">
        <v>10</v>
      </c>
      <c r="E99" s="333">
        <v>0</v>
      </c>
      <c r="F99" s="368"/>
      <c r="J99" s="195"/>
      <c r="K99" s="196"/>
      <c r="L99" s="197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AZ99" s="170"/>
      <c r="BA99" s="170"/>
      <c r="BB99" s="170"/>
      <c r="BC99" s="170"/>
      <c r="BD99" s="170"/>
      <c r="BE99" s="170"/>
      <c r="BF99" s="170"/>
      <c r="BG99" s="170"/>
      <c r="BH99" s="170"/>
      <c r="BI99" s="170"/>
      <c r="BJ99" s="170"/>
      <c r="BK99" s="170"/>
      <c r="BL99" s="170"/>
      <c r="BM99" s="170"/>
      <c r="BN99" s="170"/>
      <c r="BO99" s="170"/>
      <c r="BP99" s="170"/>
      <c r="BQ99" s="170"/>
      <c r="BR99" s="170"/>
      <c r="BS99" s="170"/>
      <c r="BT99" s="170"/>
      <c r="BU99" s="170"/>
      <c r="BV99" s="170"/>
      <c r="BW99" s="170"/>
      <c r="BX99" s="170"/>
      <c r="BY99" s="170"/>
      <c r="BZ99" s="170"/>
      <c r="CA99" s="170"/>
      <c r="CB99" s="170"/>
      <c r="CC99" s="170"/>
      <c r="CD99" s="170"/>
      <c r="CE99" s="170"/>
      <c r="CF99" s="170"/>
      <c r="CG99" s="170"/>
      <c r="CH99" s="170"/>
      <c r="CI99" s="170"/>
      <c r="CJ99" s="170"/>
      <c r="CK99" s="170"/>
      <c r="CL99" s="170"/>
      <c r="CM99" s="170"/>
      <c r="CN99" s="170"/>
      <c r="CO99" s="170"/>
      <c r="CP99" s="170"/>
      <c r="CQ99" s="170"/>
      <c r="CR99" s="170"/>
      <c r="CS99" s="170"/>
      <c r="CT99" s="170"/>
      <c r="CU99" s="170"/>
      <c r="CV99" s="170"/>
      <c r="CW99" s="170"/>
      <c r="CX99" s="170"/>
      <c r="CY99" s="170"/>
      <c r="CZ99" s="170"/>
      <c r="DA99" s="170"/>
      <c r="DB99" s="170"/>
      <c r="DC99" s="170"/>
      <c r="DD99" s="170"/>
      <c r="DE99" s="170"/>
      <c r="DF99" s="170"/>
      <c r="DG99" s="170"/>
      <c r="DH99" s="170"/>
      <c r="DI99" s="170"/>
      <c r="DJ99" s="170"/>
      <c r="DK99" s="170"/>
      <c r="DL99" s="170"/>
      <c r="DM99" s="170"/>
      <c r="DN99" s="170"/>
      <c r="DO99" s="170"/>
      <c r="DP99" s="170"/>
      <c r="DQ99" s="170"/>
      <c r="DR99" s="170"/>
      <c r="DS99" s="170"/>
      <c r="DT99" s="170"/>
      <c r="DU99" s="170"/>
      <c r="DV99" s="170"/>
      <c r="DW99" s="170"/>
      <c r="DX99" s="170"/>
      <c r="DY99" s="170"/>
      <c r="DZ99" s="170"/>
      <c r="EA99" s="170"/>
      <c r="EB99" s="170"/>
      <c r="EC99" s="170"/>
      <c r="ED99" s="170"/>
      <c r="EE99" s="170"/>
      <c r="EF99" s="170"/>
      <c r="EG99" s="170"/>
      <c r="EH99" s="170"/>
      <c r="EI99" s="170"/>
      <c r="EJ99" s="170"/>
      <c r="EK99" s="170"/>
      <c r="EL99" s="170"/>
      <c r="EM99" s="170"/>
      <c r="EN99" s="170"/>
      <c r="EO99" s="170"/>
      <c r="EP99" s="170"/>
      <c r="EQ99" s="170"/>
      <c r="ER99" s="170"/>
      <c r="ES99" s="170"/>
      <c r="ET99" s="170"/>
      <c r="EU99" s="170"/>
      <c r="EV99" s="170"/>
      <c r="EW99" s="170"/>
      <c r="EX99" s="170"/>
      <c r="EY99" s="170"/>
      <c r="EZ99" s="170"/>
      <c r="FA99" s="170"/>
      <c r="FB99" s="170"/>
      <c r="FC99" s="170"/>
      <c r="FD99" s="170"/>
      <c r="FE99" s="170"/>
      <c r="FF99" s="170"/>
      <c r="FG99" s="170"/>
      <c r="FH99" s="170"/>
      <c r="FI99" s="170"/>
      <c r="FJ99" s="170"/>
      <c r="FK99" s="170"/>
      <c r="FL99" s="170"/>
      <c r="FM99" s="170"/>
      <c r="FN99" s="170"/>
      <c r="FO99" s="170"/>
      <c r="FP99" s="170"/>
      <c r="FQ99" s="170"/>
      <c r="FR99" s="170"/>
      <c r="FS99" s="170"/>
      <c r="FT99" s="170"/>
      <c r="FU99" s="170"/>
      <c r="FV99" s="170"/>
      <c r="FW99" s="170"/>
      <c r="FX99" s="170"/>
      <c r="FY99" s="170"/>
      <c r="FZ99" s="170"/>
      <c r="GA99" s="170"/>
      <c r="GB99" s="170"/>
      <c r="GC99" s="170"/>
      <c r="GD99" s="170"/>
      <c r="GE99" s="170"/>
      <c r="GF99" s="170"/>
      <c r="GG99" s="170"/>
      <c r="GH99" s="170"/>
      <c r="GI99" s="170"/>
      <c r="GJ99" s="170"/>
      <c r="GK99" s="170"/>
      <c r="GL99" s="170"/>
      <c r="GM99" s="170"/>
      <c r="GN99" s="170"/>
      <c r="GO99" s="170"/>
      <c r="GP99" s="170"/>
      <c r="GQ99" s="170"/>
      <c r="GR99" s="170"/>
      <c r="GS99" s="170"/>
      <c r="GT99" s="170"/>
      <c r="GU99" s="170"/>
      <c r="GV99" s="170"/>
      <c r="GW99" s="170"/>
      <c r="GX99" s="170"/>
      <c r="GY99" s="170"/>
      <c r="GZ99" s="170"/>
      <c r="HA99" s="170"/>
      <c r="HB99" s="170"/>
      <c r="HC99" s="170"/>
      <c r="HD99" s="170"/>
      <c r="HE99" s="170"/>
      <c r="HF99" s="170"/>
      <c r="HG99" s="170"/>
      <c r="HH99" s="170"/>
      <c r="HI99" s="170"/>
      <c r="HJ99" s="170"/>
      <c r="HK99" s="170"/>
      <c r="HL99" s="170"/>
      <c r="HM99" s="170"/>
      <c r="HN99" s="170"/>
      <c r="HO99" s="170"/>
      <c r="HP99" s="170"/>
      <c r="HQ99" s="170"/>
      <c r="HR99" s="170"/>
      <c r="HS99" s="170"/>
      <c r="HT99" s="170"/>
      <c r="HU99" s="170"/>
      <c r="HV99" s="170"/>
      <c r="HW99" s="170"/>
      <c r="HX99" s="170"/>
      <c r="HY99" s="170"/>
      <c r="HZ99" s="170"/>
      <c r="IA99" s="170"/>
      <c r="IB99" s="170"/>
      <c r="IC99" s="170"/>
      <c r="ID99" s="170"/>
      <c r="IE99" s="170"/>
      <c r="IF99" s="170"/>
      <c r="IG99" s="170"/>
      <c r="IH99" s="170"/>
      <c r="II99" s="170"/>
      <c r="IJ99" s="170"/>
      <c r="IK99" s="170"/>
      <c r="IL99" s="170"/>
      <c r="IM99" s="170"/>
      <c r="IN99" s="170"/>
      <c r="IO99" s="170"/>
      <c r="IP99" s="170"/>
      <c r="IQ99" s="170"/>
      <c r="IR99" s="170"/>
      <c r="IS99" s="170"/>
      <c r="IT99" s="170"/>
    </row>
    <row r="100" spans="2:13" ht="18">
      <c r="B100" s="180" t="s">
        <v>367</v>
      </c>
      <c r="C100" s="180"/>
      <c r="D100" s="334">
        <v>9.25</v>
      </c>
      <c r="E100" s="311">
        <v>0</v>
      </c>
      <c r="F100" s="361"/>
      <c r="J100" s="199"/>
      <c r="K100" s="189"/>
      <c r="L100" s="85" t="s">
        <v>325</v>
      </c>
      <c r="M100" s="75"/>
    </row>
    <row r="101" spans="2:13" ht="15">
      <c r="B101" s="139" t="s">
        <v>190</v>
      </c>
      <c r="C101" s="309"/>
      <c r="D101" s="310">
        <v>2</v>
      </c>
      <c r="E101" s="311">
        <v>2</v>
      </c>
      <c r="F101" s="361"/>
      <c r="J101" s="199"/>
      <c r="K101" s="189"/>
      <c r="M101" s="75"/>
    </row>
    <row r="102" spans="2:13" ht="15">
      <c r="B102" s="276" t="s">
        <v>142</v>
      </c>
      <c r="C102" s="309"/>
      <c r="D102" s="335">
        <f>SUM(D88:D101)</f>
        <v>37754.286</v>
      </c>
      <c r="E102" s="335">
        <f>SUM(E88:E101)</f>
        <v>67327</v>
      </c>
      <c r="F102" s="369"/>
      <c r="J102" s="199"/>
      <c r="K102" s="189"/>
      <c r="M102" s="75"/>
    </row>
    <row r="103" spans="2:13" ht="15">
      <c r="B103" s="276"/>
      <c r="C103" s="294"/>
      <c r="D103" s="318"/>
      <c r="E103" s="318"/>
      <c r="F103" s="362"/>
      <c r="J103" s="199"/>
      <c r="K103" s="189"/>
      <c r="M103" s="75"/>
    </row>
    <row r="104" spans="2:13" ht="15">
      <c r="B104" s="277" t="s">
        <v>264</v>
      </c>
      <c r="C104" s="294"/>
      <c r="D104" s="305"/>
      <c r="E104" s="305"/>
      <c r="F104" s="350"/>
      <c r="J104" s="199"/>
      <c r="K104" s="189"/>
      <c r="M104" s="75"/>
    </row>
    <row r="105" spans="2:13" ht="15">
      <c r="B105" s="250" t="s">
        <v>86</v>
      </c>
      <c r="C105" s="336"/>
      <c r="D105" s="311">
        <v>26488</v>
      </c>
      <c r="E105" s="310">
        <v>25063</v>
      </c>
      <c r="F105" s="360"/>
      <c r="J105" s="199"/>
      <c r="K105" s="189"/>
      <c r="M105" s="75"/>
    </row>
    <row r="106" spans="1:254" ht="26.25" customHeight="1">
      <c r="A106" s="170"/>
      <c r="B106" s="250" t="s">
        <v>368</v>
      </c>
      <c r="C106" s="336"/>
      <c r="D106" s="311">
        <v>881</v>
      </c>
      <c r="E106" s="310">
        <v>0</v>
      </c>
      <c r="F106" s="360"/>
      <c r="J106" s="205"/>
      <c r="K106" s="196"/>
      <c r="L106" s="197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0"/>
      <c r="BD106" s="170"/>
      <c r="BE106" s="170"/>
      <c r="BF106" s="170"/>
      <c r="BG106" s="170"/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170"/>
      <c r="BT106" s="170"/>
      <c r="BU106" s="170"/>
      <c r="BV106" s="170"/>
      <c r="BW106" s="170"/>
      <c r="BX106" s="170"/>
      <c r="BY106" s="170"/>
      <c r="BZ106" s="170"/>
      <c r="CA106" s="170"/>
      <c r="CB106" s="170"/>
      <c r="CC106" s="170"/>
      <c r="CD106" s="170"/>
      <c r="CE106" s="170"/>
      <c r="CF106" s="170"/>
      <c r="CG106" s="170"/>
      <c r="CH106" s="170"/>
      <c r="CI106" s="170"/>
      <c r="CJ106" s="170"/>
      <c r="CK106" s="170"/>
      <c r="CL106" s="170"/>
      <c r="CM106" s="170"/>
      <c r="CN106" s="170"/>
      <c r="CO106" s="170"/>
      <c r="CP106" s="170"/>
      <c r="CQ106" s="170"/>
      <c r="CR106" s="170"/>
      <c r="CS106" s="170"/>
      <c r="CT106" s="170"/>
      <c r="CU106" s="170"/>
      <c r="CV106" s="170"/>
      <c r="CW106" s="170"/>
      <c r="CX106" s="170"/>
      <c r="CY106" s="170"/>
      <c r="CZ106" s="170"/>
      <c r="DA106" s="170"/>
      <c r="DB106" s="170"/>
      <c r="DC106" s="170"/>
      <c r="DD106" s="170"/>
      <c r="DE106" s="170"/>
      <c r="DF106" s="170"/>
      <c r="DG106" s="170"/>
      <c r="DH106" s="170"/>
      <c r="DI106" s="170"/>
      <c r="DJ106" s="170"/>
      <c r="DK106" s="170"/>
      <c r="DL106" s="170"/>
      <c r="DM106" s="170"/>
      <c r="DN106" s="170"/>
      <c r="DO106" s="170"/>
      <c r="DP106" s="170"/>
      <c r="DQ106" s="170"/>
      <c r="DR106" s="170"/>
      <c r="DS106" s="170"/>
      <c r="DT106" s="170"/>
      <c r="DU106" s="170"/>
      <c r="DV106" s="170"/>
      <c r="DW106" s="170"/>
      <c r="DX106" s="170"/>
      <c r="DY106" s="170"/>
      <c r="DZ106" s="170"/>
      <c r="EA106" s="170"/>
      <c r="EB106" s="170"/>
      <c r="EC106" s="170"/>
      <c r="ED106" s="170"/>
      <c r="EE106" s="170"/>
      <c r="EF106" s="170"/>
      <c r="EG106" s="170"/>
      <c r="EH106" s="170"/>
      <c r="EI106" s="170"/>
      <c r="EJ106" s="170"/>
      <c r="EK106" s="170"/>
      <c r="EL106" s="170"/>
      <c r="EM106" s="170"/>
      <c r="EN106" s="170"/>
      <c r="EO106" s="170"/>
      <c r="EP106" s="170"/>
      <c r="EQ106" s="170"/>
      <c r="ER106" s="170"/>
      <c r="ES106" s="170"/>
      <c r="ET106" s="170"/>
      <c r="EU106" s="170"/>
      <c r="EV106" s="170"/>
      <c r="EW106" s="170"/>
      <c r="EX106" s="170"/>
      <c r="EY106" s="170"/>
      <c r="EZ106" s="170"/>
      <c r="FA106" s="170"/>
      <c r="FB106" s="170"/>
      <c r="FC106" s="170"/>
      <c r="FD106" s="170"/>
      <c r="FE106" s="170"/>
      <c r="FF106" s="170"/>
      <c r="FG106" s="170"/>
      <c r="FH106" s="170"/>
      <c r="FI106" s="170"/>
      <c r="FJ106" s="170"/>
      <c r="FK106" s="170"/>
      <c r="FL106" s="170"/>
      <c r="FM106" s="170"/>
      <c r="FN106" s="170"/>
      <c r="FO106" s="170"/>
      <c r="FP106" s="170"/>
      <c r="FQ106" s="170"/>
      <c r="FR106" s="170"/>
      <c r="FS106" s="170"/>
      <c r="FT106" s="170"/>
      <c r="FU106" s="170"/>
      <c r="FV106" s="170"/>
      <c r="FW106" s="170"/>
      <c r="FX106" s="170"/>
      <c r="FY106" s="170"/>
      <c r="FZ106" s="170"/>
      <c r="GA106" s="170"/>
      <c r="GB106" s="170"/>
      <c r="GC106" s="170"/>
      <c r="GD106" s="170"/>
      <c r="GE106" s="170"/>
      <c r="GF106" s="170"/>
      <c r="GG106" s="170"/>
      <c r="GH106" s="170"/>
      <c r="GI106" s="170"/>
      <c r="GJ106" s="170"/>
      <c r="GK106" s="170"/>
      <c r="GL106" s="170"/>
      <c r="GM106" s="170"/>
      <c r="GN106" s="170"/>
      <c r="GO106" s="170"/>
      <c r="GP106" s="170"/>
      <c r="GQ106" s="170"/>
      <c r="GR106" s="170"/>
      <c r="GS106" s="170"/>
      <c r="GT106" s="170"/>
      <c r="GU106" s="170"/>
      <c r="GV106" s="170"/>
      <c r="GW106" s="170"/>
      <c r="GX106" s="170"/>
      <c r="GY106" s="170"/>
      <c r="GZ106" s="170"/>
      <c r="HA106" s="170"/>
      <c r="HB106" s="170"/>
      <c r="HC106" s="170"/>
      <c r="HD106" s="170"/>
      <c r="HE106" s="170"/>
      <c r="HF106" s="170"/>
      <c r="HG106" s="170"/>
      <c r="HH106" s="170"/>
      <c r="HI106" s="170"/>
      <c r="HJ106" s="170"/>
      <c r="HK106" s="170"/>
      <c r="HL106" s="170"/>
      <c r="HM106" s="170"/>
      <c r="HN106" s="170"/>
      <c r="HO106" s="170"/>
      <c r="HP106" s="170"/>
      <c r="HQ106" s="170"/>
      <c r="HR106" s="170"/>
      <c r="HS106" s="170"/>
      <c r="HT106" s="170"/>
      <c r="HU106" s="170"/>
      <c r="HV106" s="170"/>
      <c r="HW106" s="170"/>
      <c r="HX106" s="170"/>
      <c r="HY106" s="170"/>
      <c r="HZ106" s="170"/>
      <c r="IA106" s="170"/>
      <c r="IB106" s="170"/>
      <c r="IC106" s="170"/>
      <c r="ID106" s="170"/>
      <c r="IE106" s="170"/>
      <c r="IF106" s="170"/>
      <c r="IG106" s="170"/>
      <c r="IH106" s="170"/>
      <c r="II106" s="170"/>
      <c r="IJ106" s="170"/>
      <c r="IK106" s="170"/>
      <c r="IL106" s="170"/>
      <c r="IM106" s="170"/>
      <c r="IN106" s="170"/>
      <c r="IO106" s="170"/>
      <c r="IP106" s="170"/>
      <c r="IQ106" s="170"/>
      <c r="IR106" s="170"/>
      <c r="IS106" s="170"/>
      <c r="IT106" s="170"/>
    </row>
    <row r="107" spans="1:254" ht="21.75" customHeight="1">
      <c r="A107" s="170"/>
      <c r="B107" s="337" t="s">
        <v>326</v>
      </c>
      <c r="C107" s="309"/>
      <c r="D107" s="310">
        <v>373.516</v>
      </c>
      <c r="E107" s="310">
        <v>373.516</v>
      </c>
      <c r="F107" s="360"/>
      <c r="J107" s="205"/>
      <c r="K107" s="196"/>
      <c r="L107" s="197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70"/>
      <c r="BU107" s="170"/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0"/>
      <c r="CM107" s="170"/>
      <c r="CN107" s="170"/>
      <c r="CO107" s="170"/>
      <c r="CP107" s="170"/>
      <c r="CQ107" s="170"/>
      <c r="CR107" s="170"/>
      <c r="CS107" s="170"/>
      <c r="CT107" s="170"/>
      <c r="CU107" s="170"/>
      <c r="CV107" s="170"/>
      <c r="CW107" s="170"/>
      <c r="CX107" s="170"/>
      <c r="CY107" s="170"/>
      <c r="CZ107" s="170"/>
      <c r="DA107" s="170"/>
      <c r="DB107" s="170"/>
      <c r="DC107" s="170"/>
      <c r="DD107" s="170"/>
      <c r="DE107" s="170"/>
      <c r="DF107" s="170"/>
      <c r="DG107" s="170"/>
      <c r="DH107" s="170"/>
      <c r="DI107" s="170"/>
      <c r="DJ107" s="170"/>
      <c r="DK107" s="170"/>
      <c r="DL107" s="170"/>
      <c r="DM107" s="170"/>
      <c r="DN107" s="170"/>
      <c r="DO107" s="170"/>
      <c r="DP107" s="170"/>
      <c r="DQ107" s="170"/>
      <c r="DR107" s="170"/>
      <c r="DS107" s="170"/>
      <c r="DT107" s="170"/>
      <c r="DU107" s="170"/>
      <c r="DV107" s="170"/>
      <c r="DW107" s="170"/>
      <c r="DX107" s="170"/>
      <c r="DY107" s="170"/>
      <c r="DZ107" s="170"/>
      <c r="EA107" s="170"/>
      <c r="EB107" s="170"/>
      <c r="EC107" s="170"/>
      <c r="ED107" s="170"/>
      <c r="EE107" s="170"/>
      <c r="EF107" s="170"/>
      <c r="EG107" s="170"/>
      <c r="EH107" s="170"/>
      <c r="EI107" s="170"/>
      <c r="EJ107" s="170"/>
      <c r="EK107" s="170"/>
      <c r="EL107" s="170"/>
      <c r="EM107" s="170"/>
      <c r="EN107" s="170"/>
      <c r="EO107" s="170"/>
      <c r="EP107" s="170"/>
      <c r="EQ107" s="170"/>
      <c r="ER107" s="170"/>
      <c r="ES107" s="170"/>
      <c r="ET107" s="170"/>
      <c r="EU107" s="170"/>
      <c r="EV107" s="170"/>
      <c r="EW107" s="170"/>
      <c r="EX107" s="170"/>
      <c r="EY107" s="170"/>
      <c r="EZ107" s="170"/>
      <c r="FA107" s="170"/>
      <c r="FB107" s="170"/>
      <c r="FC107" s="170"/>
      <c r="FD107" s="170"/>
      <c r="FE107" s="170"/>
      <c r="FF107" s="170"/>
      <c r="FG107" s="170"/>
      <c r="FH107" s="170"/>
      <c r="FI107" s="170"/>
      <c r="FJ107" s="170"/>
      <c r="FK107" s="170"/>
      <c r="FL107" s="170"/>
      <c r="FM107" s="170"/>
      <c r="FN107" s="170"/>
      <c r="FO107" s="170"/>
      <c r="FP107" s="170"/>
      <c r="FQ107" s="170"/>
      <c r="FR107" s="170"/>
      <c r="FS107" s="170"/>
      <c r="FT107" s="170"/>
      <c r="FU107" s="170"/>
      <c r="FV107" s="170"/>
      <c r="FW107" s="170"/>
      <c r="FX107" s="170"/>
      <c r="FY107" s="170"/>
      <c r="FZ107" s="170"/>
      <c r="GA107" s="170"/>
      <c r="GB107" s="170"/>
      <c r="GC107" s="170"/>
      <c r="GD107" s="170"/>
      <c r="GE107" s="170"/>
      <c r="GF107" s="170"/>
      <c r="GG107" s="170"/>
      <c r="GH107" s="170"/>
      <c r="GI107" s="170"/>
      <c r="GJ107" s="170"/>
      <c r="GK107" s="170"/>
      <c r="GL107" s="170"/>
      <c r="GM107" s="170"/>
      <c r="GN107" s="170"/>
      <c r="GO107" s="170"/>
      <c r="GP107" s="170"/>
      <c r="GQ107" s="170"/>
      <c r="GR107" s="170"/>
      <c r="GS107" s="170"/>
      <c r="GT107" s="170"/>
      <c r="GU107" s="170"/>
      <c r="GV107" s="170"/>
      <c r="GW107" s="170"/>
      <c r="GX107" s="170"/>
      <c r="GY107" s="170"/>
      <c r="GZ107" s="170"/>
      <c r="HA107" s="170"/>
      <c r="HB107" s="170"/>
      <c r="HC107" s="170"/>
      <c r="HD107" s="170"/>
      <c r="HE107" s="170"/>
      <c r="HF107" s="170"/>
      <c r="HG107" s="170"/>
      <c r="HH107" s="170"/>
      <c r="HI107" s="170"/>
      <c r="HJ107" s="170"/>
      <c r="HK107" s="170"/>
      <c r="HL107" s="170"/>
      <c r="HM107" s="170"/>
      <c r="HN107" s="170"/>
      <c r="HO107" s="170"/>
      <c r="HP107" s="170"/>
      <c r="HQ107" s="170"/>
      <c r="HR107" s="170"/>
      <c r="HS107" s="170"/>
      <c r="HT107" s="170"/>
      <c r="HU107" s="170"/>
      <c r="HV107" s="170"/>
      <c r="HW107" s="170"/>
      <c r="HX107" s="170"/>
      <c r="HY107" s="170"/>
      <c r="HZ107" s="170"/>
      <c r="IA107" s="170"/>
      <c r="IB107" s="170"/>
      <c r="IC107" s="170"/>
      <c r="ID107" s="170"/>
      <c r="IE107" s="170"/>
      <c r="IF107" s="170"/>
      <c r="IG107" s="170"/>
      <c r="IH107" s="170"/>
      <c r="II107" s="170"/>
      <c r="IJ107" s="170"/>
      <c r="IK107" s="170"/>
      <c r="IL107" s="170"/>
      <c r="IM107" s="170"/>
      <c r="IN107" s="170"/>
      <c r="IO107" s="170"/>
      <c r="IP107" s="170"/>
      <c r="IQ107" s="170"/>
      <c r="IR107" s="170"/>
      <c r="IS107" s="170"/>
      <c r="IT107" s="170"/>
    </row>
    <row r="108" spans="2:13" ht="15">
      <c r="B108" s="250" t="s">
        <v>180</v>
      </c>
      <c r="C108" s="309"/>
      <c r="D108" s="310">
        <v>263</v>
      </c>
      <c r="E108" s="310">
        <v>263.198</v>
      </c>
      <c r="F108" s="360"/>
      <c r="J108" s="199"/>
      <c r="K108" s="189"/>
      <c r="M108" s="75"/>
    </row>
    <row r="109" spans="2:13" ht="15">
      <c r="B109" s="250" t="s">
        <v>182</v>
      </c>
      <c r="C109" s="336"/>
      <c r="D109" s="311">
        <v>160</v>
      </c>
      <c r="E109" s="310">
        <v>80</v>
      </c>
      <c r="F109" s="360"/>
      <c r="J109" s="214"/>
      <c r="K109" s="189"/>
      <c r="M109" s="75"/>
    </row>
    <row r="110" spans="1:254" ht="27" customHeight="1">
      <c r="A110" s="170"/>
      <c r="B110" s="250" t="s">
        <v>369</v>
      </c>
      <c r="C110" s="309"/>
      <c r="D110" s="310">
        <v>0</v>
      </c>
      <c r="E110" s="310">
        <v>15</v>
      </c>
      <c r="F110" s="360"/>
      <c r="J110" s="195"/>
      <c r="K110" s="196"/>
      <c r="L110" s="197" t="s">
        <v>325</v>
      </c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W110" s="170"/>
      <c r="AX110" s="170"/>
      <c r="AY110" s="170"/>
      <c r="AZ110" s="170"/>
      <c r="BA110" s="170"/>
      <c r="BB110" s="170"/>
      <c r="BC110" s="170"/>
      <c r="BD110" s="170"/>
      <c r="BE110" s="170"/>
      <c r="BF110" s="170"/>
      <c r="BG110" s="170"/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0"/>
      <c r="BW110" s="170"/>
      <c r="BX110" s="170"/>
      <c r="BY110" s="170"/>
      <c r="BZ110" s="170"/>
      <c r="CA110" s="170"/>
      <c r="CB110" s="170"/>
      <c r="CC110" s="170"/>
      <c r="CD110" s="170"/>
      <c r="CE110" s="170"/>
      <c r="CF110" s="170"/>
      <c r="CG110" s="170"/>
      <c r="CH110" s="170"/>
      <c r="CI110" s="170"/>
      <c r="CJ110" s="170"/>
      <c r="CK110" s="170"/>
      <c r="CL110" s="170"/>
      <c r="CM110" s="170"/>
      <c r="CN110" s="170"/>
      <c r="CO110" s="170"/>
      <c r="CP110" s="170"/>
      <c r="CQ110" s="170"/>
      <c r="CR110" s="170"/>
      <c r="CS110" s="170"/>
      <c r="CT110" s="170"/>
      <c r="CU110" s="170"/>
      <c r="CV110" s="170"/>
      <c r="CW110" s="170"/>
      <c r="CX110" s="170"/>
      <c r="CY110" s="170"/>
      <c r="CZ110" s="170"/>
      <c r="DA110" s="170"/>
      <c r="DB110" s="170"/>
      <c r="DC110" s="170"/>
      <c r="DD110" s="170"/>
      <c r="DE110" s="170"/>
      <c r="DF110" s="170"/>
      <c r="DG110" s="170"/>
      <c r="DH110" s="170"/>
      <c r="DI110" s="170"/>
      <c r="DJ110" s="170"/>
      <c r="DK110" s="170"/>
      <c r="DL110" s="170"/>
      <c r="DM110" s="170"/>
      <c r="DN110" s="170"/>
      <c r="DO110" s="170"/>
      <c r="DP110" s="170"/>
      <c r="DQ110" s="170"/>
      <c r="DR110" s="170"/>
      <c r="DS110" s="170"/>
      <c r="DT110" s="170"/>
      <c r="DU110" s="170"/>
      <c r="DV110" s="170"/>
      <c r="DW110" s="170"/>
      <c r="DX110" s="170"/>
      <c r="DY110" s="170"/>
      <c r="DZ110" s="170"/>
      <c r="EA110" s="170"/>
      <c r="EB110" s="170"/>
      <c r="EC110" s="170"/>
      <c r="ED110" s="170"/>
      <c r="EE110" s="170"/>
      <c r="EF110" s="170"/>
      <c r="EG110" s="170"/>
      <c r="EH110" s="170"/>
      <c r="EI110" s="170"/>
      <c r="EJ110" s="170"/>
      <c r="EK110" s="170"/>
      <c r="EL110" s="170"/>
      <c r="EM110" s="170"/>
      <c r="EN110" s="170"/>
      <c r="EO110" s="170"/>
      <c r="EP110" s="170"/>
      <c r="EQ110" s="170"/>
      <c r="ER110" s="170"/>
      <c r="ES110" s="170"/>
      <c r="ET110" s="170"/>
      <c r="EU110" s="170"/>
      <c r="EV110" s="170"/>
      <c r="EW110" s="170"/>
      <c r="EX110" s="170"/>
      <c r="EY110" s="170"/>
      <c r="EZ110" s="170"/>
      <c r="FA110" s="170"/>
      <c r="FB110" s="170"/>
      <c r="FC110" s="170"/>
      <c r="FD110" s="170"/>
      <c r="FE110" s="170"/>
      <c r="FF110" s="170"/>
      <c r="FG110" s="170"/>
      <c r="FH110" s="170"/>
      <c r="FI110" s="170"/>
      <c r="FJ110" s="170"/>
      <c r="FK110" s="170"/>
      <c r="FL110" s="170"/>
      <c r="FM110" s="170"/>
      <c r="FN110" s="170"/>
      <c r="FO110" s="170"/>
      <c r="FP110" s="170"/>
      <c r="FQ110" s="170"/>
      <c r="FR110" s="170"/>
      <c r="FS110" s="170"/>
      <c r="FT110" s="170"/>
      <c r="FU110" s="170"/>
      <c r="FV110" s="170"/>
      <c r="FW110" s="170"/>
      <c r="FX110" s="170"/>
      <c r="FY110" s="170"/>
      <c r="FZ110" s="170"/>
      <c r="GA110" s="170"/>
      <c r="GB110" s="170"/>
      <c r="GC110" s="170"/>
      <c r="GD110" s="170"/>
      <c r="GE110" s="170"/>
      <c r="GF110" s="170"/>
      <c r="GG110" s="170"/>
      <c r="GH110" s="170"/>
      <c r="GI110" s="170"/>
      <c r="GJ110" s="170"/>
      <c r="GK110" s="170"/>
      <c r="GL110" s="170"/>
      <c r="GM110" s="170"/>
      <c r="GN110" s="170"/>
      <c r="GO110" s="170"/>
      <c r="GP110" s="170"/>
      <c r="GQ110" s="170"/>
      <c r="GR110" s="170"/>
      <c r="GS110" s="170"/>
      <c r="GT110" s="170"/>
      <c r="GU110" s="170"/>
      <c r="GV110" s="170"/>
      <c r="GW110" s="170"/>
      <c r="GX110" s="170"/>
      <c r="GY110" s="170"/>
      <c r="GZ110" s="170"/>
      <c r="HA110" s="170"/>
      <c r="HB110" s="170"/>
      <c r="HC110" s="170"/>
      <c r="HD110" s="170"/>
      <c r="HE110" s="170"/>
      <c r="HF110" s="170"/>
      <c r="HG110" s="170"/>
      <c r="HH110" s="170"/>
      <c r="HI110" s="170"/>
      <c r="HJ110" s="170"/>
      <c r="HK110" s="170"/>
      <c r="HL110" s="170"/>
      <c r="HM110" s="170"/>
      <c r="HN110" s="170"/>
      <c r="HO110" s="170"/>
      <c r="HP110" s="170"/>
      <c r="HQ110" s="170"/>
      <c r="HR110" s="170"/>
      <c r="HS110" s="170"/>
      <c r="HT110" s="170"/>
      <c r="HU110" s="170"/>
      <c r="HV110" s="170"/>
      <c r="HW110" s="170"/>
      <c r="HX110" s="170"/>
      <c r="HY110" s="170"/>
      <c r="HZ110" s="170"/>
      <c r="IA110" s="170"/>
      <c r="IB110" s="170"/>
      <c r="IC110" s="170"/>
      <c r="ID110" s="170"/>
      <c r="IE110" s="170"/>
      <c r="IF110" s="170"/>
      <c r="IG110" s="170"/>
      <c r="IH110" s="170"/>
      <c r="II110" s="170"/>
      <c r="IJ110" s="170"/>
      <c r="IK110" s="170"/>
      <c r="IL110" s="170"/>
      <c r="IM110" s="170"/>
      <c r="IN110" s="170"/>
      <c r="IO110" s="170"/>
      <c r="IP110" s="170"/>
      <c r="IQ110" s="170"/>
      <c r="IR110" s="170"/>
      <c r="IS110" s="170"/>
      <c r="IT110" s="170"/>
    </row>
    <row r="111" spans="2:13" ht="15">
      <c r="B111" s="256" t="s">
        <v>142</v>
      </c>
      <c r="C111" s="317"/>
      <c r="D111" s="318">
        <f>SUM(D105:D110)</f>
        <v>28165.516</v>
      </c>
      <c r="E111" s="318">
        <f>SUM(E105:E110)</f>
        <v>25794.714</v>
      </c>
      <c r="F111" s="362"/>
      <c r="J111" s="199"/>
      <c r="K111" s="189"/>
      <c r="M111" s="75"/>
    </row>
    <row r="112" spans="2:13" ht="15">
      <c r="B112" s="256"/>
      <c r="C112" s="317"/>
      <c r="D112" s="318"/>
      <c r="E112" s="318"/>
      <c r="F112" s="362"/>
      <c r="J112" s="199"/>
      <c r="K112" s="189"/>
      <c r="M112" s="75"/>
    </row>
    <row r="113" spans="2:13" ht="15">
      <c r="B113" s="261" t="s">
        <v>154</v>
      </c>
      <c r="C113" s="317"/>
      <c r="D113" s="318"/>
      <c r="E113" s="318"/>
      <c r="F113" s="362"/>
      <c r="J113" s="199"/>
      <c r="K113" s="189"/>
      <c r="M113" s="75"/>
    </row>
    <row r="114" spans="2:11" ht="15">
      <c r="B114" s="180" t="s">
        <v>327</v>
      </c>
      <c r="C114" s="309"/>
      <c r="D114" s="311">
        <v>27700</v>
      </c>
      <c r="E114" s="311">
        <v>27700</v>
      </c>
      <c r="F114" s="361"/>
      <c r="J114" s="199"/>
      <c r="K114" s="189"/>
    </row>
    <row r="115" spans="1:254" ht="24" customHeight="1">
      <c r="A115" s="170"/>
      <c r="B115" s="338" t="s">
        <v>142</v>
      </c>
      <c r="C115" s="317"/>
      <c r="D115" s="318">
        <f>SUM(D114:D114)</f>
        <v>27700</v>
      </c>
      <c r="E115" s="318">
        <f>SUM(E114:E114)</f>
        <v>27700</v>
      </c>
      <c r="F115" s="362"/>
      <c r="J115" s="74"/>
      <c r="K115" s="196"/>
      <c r="L115" s="197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0"/>
      <c r="BC115" s="170"/>
      <c r="BD115" s="170"/>
      <c r="BE115" s="170"/>
      <c r="BF115" s="170"/>
      <c r="BG115" s="170"/>
      <c r="BH115" s="170"/>
      <c r="BI115" s="170"/>
      <c r="BJ115" s="170"/>
      <c r="BK115" s="170"/>
      <c r="BL115" s="170"/>
      <c r="BM115" s="170"/>
      <c r="BN115" s="170"/>
      <c r="BO115" s="170"/>
      <c r="BP115" s="170"/>
      <c r="BQ115" s="170"/>
      <c r="BR115" s="170"/>
      <c r="BS115" s="170"/>
      <c r="BT115" s="170"/>
      <c r="BU115" s="170"/>
      <c r="BV115" s="170"/>
      <c r="BW115" s="170"/>
      <c r="BX115" s="170"/>
      <c r="BY115" s="170"/>
      <c r="BZ115" s="170"/>
      <c r="CA115" s="170"/>
      <c r="CB115" s="170"/>
      <c r="CC115" s="170"/>
      <c r="CD115" s="170"/>
      <c r="CE115" s="170"/>
      <c r="CF115" s="170"/>
      <c r="CG115" s="170"/>
      <c r="CH115" s="170"/>
      <c r="CI115" s="170"/>
      <c r="CJ115" s="170"/>
      <c r="CK115" s="170"/>
      <c r="CL115" s="170"/>
      <c r="CM115" s="170"/>
      <c r="CN115" s="170"/>
      <c r="CO115" s="170"/>
      <c r="CP115" s="170"/>
      <c r="CQ115" s="170"/>
      <c r="CR115" s="170"/>
      <c r="CS115" s="170"/>
      <c r="CT115" s="170"/>
      <c r="CU115" s="170"/>
      <c r="CV115" s="170"/>
      <c r="CW115" s="170"/>
      <c r="CX115" s="170"/>
      <c r="CY115" s="170"/>
      <c r="CZ115" s="170"/>
      <c r="DA115" s="170"/>
      <c r="DB115" s="170"/>
      <c r="DC115" s="170"/>
      <c r="DD115" s="170"/>
      <c r="DE115" s="170"/>
      <c r="DF115" s="170"/>
      <c r="DG115" s="170"/>
      <c r="DH115" s="170"/>
      <c r="DI115" s="170"/>
      <c r="DJ115" s="170"/>
      <c r="DK115" s="170"/>
      <c r="DL115" s="170"/>
      <c r="DM115" s="170"/>
      <c r="DN115" s="170"/>
      <c r="DO115" s="170"/>
      <c r="DP115" s="170"/>
      <c r="DQ115" s="170"/>
      <c r="DR115" s="170"/>
      <c r="DS115" s="170"/>
      <c r="DT115" s="170"/>
      <c r="DU115" s="170"/>
      <c r="DV115" s="170"/>
      <c r="DW115" s="170"/>
      <c r="DX115" s="170"/>
      <c r="DY115" s="170"/>
      <c r="DZ115" s="170"/>
      <c r="EA115" s="170"/>
      <c r="EB115" s="170"/>
      <c r="EC115" s="170"/>
      <c r="ED115" s="170"/>
      <c r="EE115" s="170"/>
      <c r="EF115" s="170"/>
      <c r="EG115" s="170"/>
      <c r="EH115" s="170"/>
      <c r="EI115" s="170"/>
      <c r="EJ115" s="170"/>
      <c r="EK115" s="170"/>
      <c r="EL115" s="170"/>
      <c r="EM115" s="170"/>
      <c r="EN115" s="170"/>
      <c r="EO115" s="170"/>
      <c r="EP115" s="170"/>
      <c r="EQ115" s="170"/>
      <c r="ER115" s="170"/>
      <c r="ES115" s="170"/>
      <c r="ET115" s="170"/>
      <c r="EU115" s="170"/>
      <c r="EV115" s="170"/>
      <c r="EW115" s="170"/>
      <c r="EX115" s="170"/>
      <c r="EY115" s="170"/>
      <c r="EZ115" s="170"/>
      <c r="FA115" s="170"/>
      <c r="FB115" s="170"/>
      <c r="FC115" s="170"/>
      <c r="FD115" s="170"/>
      <c r="FE115" s="170"/>
      <c r="FF115" s="170"/>
      <c r="FG115" s="170"/>
      <c r="FH115" s="170"/>
      <c r="FI115" s="170"/>
      <c r="FJ115" s="170"/>
      <c r="FK115" s="170"/>
      <c r="FL115" s="170"/>
      <c r="FM115" s="170"/>
      <c r="FN115" s="170"/>
      <c r="FO115" s="170"/>
      <c r="FP115" s="170"/>
      <c r="FQ115" s="170"/>
      <c r="FR115" s="170"/>
      <c r="FS115" s="170"/>
      <c r="FT115" s="170"/>
      <c r="FU115" s="170"/>
      <c r="FV115" s="170"/>
      <c r="FW115" s="170"/>
      <c r="FX115" s="170"/>
      <c r="FY115" s="170"/>
      <c r="FZ115" s="170"/>
      <c r="GA115" s="170"/>
      <c r="GB115" s="170"/>
      <c r="GC115" s="170"/>
      <c r="GD115" s="170"/>
      <c r="GE115" s="170"/>
      <c r="GF115" s="170"/>
      <c r="GG115" s="170"/>
      <c r="GH115" s="170"/>
      <c r="GI115" s="170"/>
      <c r="GJ115" s="170"/>
      <c r="GK115" s="170"/>
      <c r="GL115" s="170"/>
      <c r="GM115" s="170"/>
      <c r="GN115" s="170"/>
      <c r="GO115" s="170"/>
      <c r="GP115" s="170"/>
      <c r="GQ115" s="170"/>
      <c r="GR115" s="170"/>
      <c r="GS115" s="170"/>
      <c r="GT115" s="170"/>
      <c r="GU115" s="170"/>
      <c r="GV115" s="170"/>
      <c r="GW115" s="170"/>
      <c r="GX115" s="170"/>
      <c r="GY115" s="170"/>
      <c r="GZ115" s="170"/>
      <c r="HA115" s="170"/>
      <c r="HB115" s="170"/>
      <c r="HC115" s="170"/>
      <c r="HD115" s="170"/>
      <c r="HE115" s="170"/>
      <c r="HF115" s="170"/>
      <c r="HG115" s="170"/>
      <c r="HH115" s="170"/>
      <c r="HI115" s="170"/>
      <c r="HJ115" s="170"/>
      <c r="HK115" s="170"/>
      <c r="HL115" s="170"/>
      <c r="HM115" s="170"/>
      <c r="HN115" s="170"/>
      <c r="HO115" s="170"/>
      <c r="HP115" s="170"/>
      <c r="HQ115" s="170"/>
      <c r="HR115" s="170"/>
      <c r="HS115" s="170"/>
      <c r="HT115" s="170"/>
      <c r="HU115" s="170"/>
      <c r="HV115" s="170"/>
      <c r="HW115" s="170"/>
      <c r="HX115" s="170"/>
      <c r="HY115" s="170"/>
      <c r="HZ115" s="170"/>
      <c r="IA115" s="170"/>
      <c r="IB115" s="170"/>
      <c r="IC115" s="170"/>
      <c r="ID115" s="170"/>
      <c r="IE115" s="170"/>
      <c r="IF115" s="170"/>
      <c r="IG115" s="170"/>
      <c r="IH115" s="170"/>
      <c r="II115" s="170"/>
      <c r="IJ115" s="170"/>
      <c r="IK115" s="170"/>
      <c r="IL115" s="170"/>
      <c r="IM115" s="170"/>
      <c r="IN115" s="170"/>
      <c r="IO115" s="170"/>
      <c r="IP115" s="170"/>
      <c r="IQ115" s="170"/>
      <c r="IR115" s="170"/>
      <c r="IS115" s="170"/>
      <c r="IT115" s="170"/>
    </row>
    <row r="116" spans="1:254" ht="27" customHeight="1">
      <c r="A116" s="170"/>
      <c r="B116" s="338"/>
      <c r="C116" s="317"/>
      <c r="D116" s="318"/>
      <c r="E116" s="318"/>
      <c r="F116" s="362"/>
      <c r="J116" s="215"/>
      <c r="K116" s="196"/>
      <c r="L116" s="197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0"/>
      <c r="BC116" s="170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0"/>
      <c r="BT116" s="170"/>
      <c r="BU116" s="170"/>
      <c r="BV116" s="170"/>
      <c r="BW116" s="170"/>
      <c r="BX116" s="170"/>
      <c r="BY116" s="170"/>
      <c r="BZ116" s="170"/>
      <c r="CA116" s="170"/>
      <c r="CB116" s="170"/>
      <c r="CC116" s="170"/>
      <c r="CD116" s="170"/>
      <c r="CE116" s="170"/>
      <c r="CF116" s="170"/>
      <c r="CG116" s="170"/>
      <c r="CH116" s="170"/>
      <c r="CI116" s="170"/>
      <c r="CJ116" s="170"/>
      <c r="CK116" s="170"/>
      <c r="CL116" s="170"/>
      <c r="CM116" s="170"/>
      <c r="CN116" s="170"/>
      <c r="CO116" s="170"/>
      <c r="CP116" s="170"/>
      <c r="CQ116" s="170"/>
      <c r="CR116" s="170"/>
      <c r="CS116" s="170"/>
      <c r="CT116" s="170"/>
      <c r="CU116" s="170"/>
      <c r="CV116" s="170"/>
      <c r="CW116" s="170"/>
      <c r="CX116" s="170"/>
      <c r="CY116" s="170"/>
      <c r="CZ116" s="170"/>
      <c r="DA116" s="170"/>
      <c r="DB116" s="170"/>
      <c r="DC116" s="170"/>
      <c r="DD116" s="170"/>
      <c r="DE116" s="170"/>
      <c r="DF116" s="170"/>
      <c r="DG116" s="170"/>
      <c r="DH116" s="170"/>
      <c r="DI116" s="170"/>
      <c r="DJ116" s="170"/>
      <c r="DK116" s="170"/>
      <c r="DL116" s="170"/>
      <c r="DM116" s="170"/>
      <c r="DN116" s="170"/>
      <c r="DO116" s="170"/>
      <c r="DP116" s="170"/>
      <c r="DQ116" s="170"/>
      <c r="DR116" s="170"/>
      <c r="DS116" s="170"/>
      <c r="DT116" s="170"/>
      <c r="DU116" s="170"/>
      <c r="DV116" s="170"/>
      <c r="DW116" s="170"/>
      <c r="DX116" s="170"/>
      <c r="DY116" s="170"/>
      <c r="DZ116" s="170"/>
      <c r="EA116" s="170"/>
      <c r="EB116" s="170"/>
      <c r="EC116" s="170"/>
      <c r="ED116" s="170"/>
      <c r="EE116" s="170"/>
      <c r="EF116" s="170"/>
      <c r="EG116" s="170"/>
      <c r="EH116" s="170"/>
      <c r="EI116" s="170"/>
      <c r="EJ116" s="170"/>
      <c r="EK116" s="170"/>
      <c r="EL116" s="170"/>
      <c r="EM116" s="170"/>
      <c r="EN116" s="170"/>
      <c r="EO116" s="170"/>
      <c r="EP116" s="170"/>
      <c r="EQ116" s="170"/>
      <c r="ER116" s="170"/>
      <c r="ES116" s="170"/>
      <c r="ET116" s="170"/>
      <c r="EU116" s="170"/>
      <c r="EV116" s="170"/>
      <c r="EW116" s="170"/>
      <c r="EX116" s="170"/>
      <c r="EY116" s="170"/>
      <c r="EZ116" s="170"/>
      <c r="FA116" s="170"/>
      <c r="FB116" s="170"/>
      <c r="FC116" s="170"/>
      <c r="FD116" s="170"/>
      <c r="FE116" s="170"/>
      <c r="FF116" s="170"/>
      <c r="FG116" s="170"/>
      <c r="FH116" s="170"/>
      <c r="FI116" s="170"/>
      <c r="FJ116" s="170"/>
      <c r="FK116" s="170"/>
      <c r="FL116" s="170"/>
      <c r="FM116" s="170"/>
      <c r="FN116" s="170"/>
      <c r="FO116" s="170"/>
      <c r="FP116" s="170"/>
      <c r="FQ116" s="170"/>
      <c r="FR116" s="170"/>
      <c r="FS116" s="170"/>
      <c r="FT116" s="170"/>
      <c r="FU116" s="170"/>
      <c r="FV116" s="170"/>
      <c r="FW116" s="170"/>
      <c r="FX116" s="170"/>
      <c r="FY116" s="170"/>
      <c r="FZ116" s="170"/>
      <c r="GA116" s="170"/>
      <c r="GB116" s="170"/>
      <c r="GC116" s="170"/>
      <c r="GD116" s="170"/>
      <c r="GE116" s="170"/>
      <c r="GF116" s="170"/>
      <c r="GG116" s="170"/>
      <c r="GH116" s="170"/>
      <c r="GI116" s="170"/>
      <c r="GJ116" s="170"/>
      <c r="GK116" s="170"/>
      <c r="GL116" s="170"/>
      <c r="GM116" s="170"/>
      <c r="GN116" s="170"/>
      <c r="GO116" s="170"/>
      <c r="GP116" s="170"/>
      <c r="GQ116" s="170"/>
      <c r="GR116" s="170"/>
      <c r="GS116" s="170"/>
      <c r="GT116" s="170"/>
      <c r="GU116" s="170"/>
      <c r="GV116" s="170"/>
      <c r="GW116" s="170"/>
      <c r="GX116" s="170"/>
      <c r="GY116" s="170"/>
      <c r="GZ116" s="170"/>
      <c r="HA116" s="170"/>
      <c r="HB116" s="170"/>
      <c r="HC116" s="170"/>
      <c r="HD116" s="170"/>
      <c r="HE116" s="170"/>
      <c r="HF116" s="170"/>
      <c r="HG116" s="170"/>
      <c r="HH116" s="170"/>
      <c r="HI116" s="170"/>
      <c r="HJ116" s="170"/>
      <c r="HK116" s="170"/>
      <c r="HL116" s="170"/>
      <c r="HM116" s="170"/>
      <c r="HN116" s="170"/>
      <c r="HO116" s="170"/>
      <c r="HP116" s="170"/>
      <c r="HQ116" s="170"/>
      <c r="HR116" s="170"/>
      <c r="HS116" s="170"/>
      <c r="HT116" s="170"/>
      <c r="HU116" s="170"/>
      <c r="HV116" s="170"/>
      <c r="HW116" s="170"/>
      <c r="HX116" s="170"/>
      <c r="HY116" s="170"/>
      <c r="HZ116" s="170"/>
      <c r="IA116" s="170"/>
      <c r="IB116" s="170"/>
      <c r="IC116" s="170"/>
      <c r="ID116" s="170"/>
      <c r="IE116" s="170"/>
      <c r="IF116" s="170"/>
      <c r="IG116" s="170"/>
      <c r="IH116" s="170"/>
      <c r="II116" s="170"/>
      <c r="IJ116" s="170"/>
      <c r="IK116" s="170"/>
      <c r="IL116" s="170"/>
      <c r="IM116" s="170"/>
      <c r="IN116" s="170"/>
      <c r="IO116" s="170"/>
      <c r="IP116" s="170"/>
      <c r="IQ116" s="170"/>
      <c r="IR116" s="170"/>
      <c r="IS116" s="170"/>
      <c r="IT116" s="170"/>
    </row>
    <row r="117" spans="2:13" ht="15">
      <c r="B117" s="339" t="s">
        <v>194</v>
      </c>
      <c r="C117" s="75"/>
      <c r="D117" s="76"/>
      <c r="E117" s="76"/>
      <c r="F117" s="220"/>
      <c r="J117" s="199"/>
      <c r="K117" s="189"/>
      <c r="M117" s="75"/>
    </row>
    <row r="118" spans="2:13" ht="30.75">
      <c r="B118" s="332" t="s">
        <v>328</v>
      </c>
      <c r="C118" s="180"/>
      <c r="D118" s="311">
        <v>1699.015</v>
      </c>
      <c r="E118" s="311">
        <v>1699.015</v>
      </c>
      <c r="F118" s="361"/>
      <c r="J118" s="199"/>
      <c r="K118" s="189"/>
      <c r="M118" s="75"/>
    </row>
    <row r="119" spans="1:254" ht="21.75" customHeight="1">
      <c r="A119" s="170"/>
      <c r="B119" s="139" t="s">
        <v>329</v>
      </c>
      <c r="C119" s="180"/>
      <c r="D119" s="340">
        <v>1140.432</v>
      </c>
      <c r="E119" s="340">
        <v>1140.432</v>
      </c>
      <c r="F119" s="340"/>
      <c r="J119" s="195"/>
      <c r="K119" s="196"/>
      <c r="L119" s="197" t="s">
        <v>330</v>
      </c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0"/>
      <c r="CL119" s="170"/>
      <c r="CM119" s="170"/>
      <c r="CN119" s="170"/>
      <c r="CO119" s="170"/>
      <c r="CP119" s="170"/>
      <c r="CQ119" s="170"/>
      <c r="CR119" s="170"/>
      <c r="CS119" s="170"/>
      <c r="CT119" s="170"/>
      <c r="CU119" s="170"/>
      <c r="CV119" s="170"/>
      <c r="CW119" s="170"/>
      <c r="CX119" s="170"/>
      <c r="CY119" s="170"/>
      <c r="CZ119" s="170"/>
      <c r="DA119" s="170"/>
      <c r="DB119" s="170"/>
      <c r="DC119" s="170"/>
      <c r="DD119" s="170"/>
      <c r="DE119" s="170"/>
      <c r="DF119" s="170"/>
      <c r="DG119" s="170"/>
      <c r="DH119" s="170"/>
      <c r="DI119" s="170"/>
      <c r="DJ119" s="170"/>
      <c r="DK119" s="170"/>
      <c r="DL119" s="170"/>
      <c r="DM119" s="170"/>
      <c r="DN119" s="170"/>
      <c r="DO119" s="170"/>
      <c r="DP119" s="170"/>
      <c r="DQ119" s="170"/>
      <c r="DR119" s="170"/>
      <c r="DS119" s="170"/>
      <c r="DT119" s="170"/>
      <c r="DU119" s="170"/>
      <c r="DV119" s="170"/>
      <c r="DW119" s="170"/>
      <c r="DX119" s="170"/>
      <c r="DY119" s="170"/>
      <c r="DZ119" s="170"/>
      <c r="EA119" s="170"/>
      <c r="EB119" s="170"/>
      <c r="EC119" s="170"/>
      <c r="ED119" s="170"/>
      <c r="EE119" s="170"/>
      <c r="EF119" s="170"/>
      <c r="EG119" s="170"/>
      <c r="EH119" s="170"/>
      <c r="EI119" s="170"/>
      <c r="EJ119" s="170"/>
      <c r="EK119" s="170"/>
      <c r="EL119" s="170"/>
      <c r="EM119" s="170"/>
      <c r="EN119" s="170"/>
      <c r="EO119" s="170"/>
      <c r="EP119" s="170"/>
      <c r="EQ119" s="170"/>
      <c r="ER119" s="170"/>
      <c r="ES119" s="170"/>
      <c r="ET119" s="170"/>
      <c r="EU119" s="170"/>
      <c r="EV119" s="170"/>
      <c r="EW119" s="170"/>
      <c r="EX119" s="170"/>
      <c r="EY119" s="170"/>
      <c r="EZ119" s="170"/>
      <c r="FA119" s="170"/>
      <c r="FB119" s="170"/>
      <c r="FC119" s="170"/>
      <c r="FD119" s="170"/>
      <c r="FE119" s="170"/>
      <c r="FF119" s="170"/>
      <c r="FG119" s="170"/>
      <c r="FH119" s="170"/>
      <c r="FI119" s="170"/>
      <c r="FJ119" s="170"/>
      <c r="FK119" s="170"/>
      <c r="FL119" s="170"/>
      <c r="FM119" s="170"/>
      <c r="FN119" s="170"/>
      <c r="FO119" s="170"/>
      <c r="FP119" s="170"/>
      <c r="FQ119" s="170"/>
      <c r="FR119" s="170"/>
      <c r="FS119" s="170"/>
      <c r="FT119" s="170"/>
      <c r="FU119" s="170"/>
      <c r="FV119" s="170"/>
      <c r="FW119" s="170"/>
      <c r="FX119" s="170"/>
      <c r="FY119" s="170"/>
      <c r="FZ119" s="170"/>
      <c r="GA119" s="170"/>
      <c r="GB119" s="170"/>
      <c r="GC119" s="170"/>
      <c r="GD119" s="170"/>
      <c r="GE119" s="170"/>
      <c r="GF119" s="170"/>
      <c r="GG119" s="170"/>
      <c r="GH119" s="170"/>
      <c r="GI119" s="170"/>
      <c r="GJ119" s="170"/>
      <c r="GK119" s="170"/>
      <c r="GL119" s="170"/>
      <c r="GM119" s="170"/>
      <c r="GN119" s="170"/>
      <c r="GO119" s="170"/>
      <c r="GP119" s="170"/>
      <c r="GQ119" s="170"/>
      <c r="GR119" s="170"/>
      <c r="GS119" s="170"/>
      <c r="GT119" s="170"/>
      <c r="GU119" s="170"/>
      <c r="GV119" s="170"/>
      <c r="GW119" s="170"/>
      <c r="GX119" s="170"/>
      <c r="GY119" s="170"/>
      <c r="GZ119" s="170"/>
      <c r="HA119" s="170"/>
      <c r="HB119" s="170"/>
      <c r="HC119" s="170"/>
      <c r="HD119" s="170"/>
      <c r="HE119" s="170"/>
      <c r="HF119" s="170"/>
      <c r="HG119" s="170"/>
      <c r="HH119" s="170"/>
      <c r="HI119" s="170"/>
      <c r="HJ119" s="170"/>
      <c r="HK119" s="170"/>
      <c r="HL119" s="170"/>
      <c r="HM119" s="170"/>
      <c r="HN119" s="170"/>
      <c r="HO119" s="170"/>
      <c r="HP119" s="170"/>
      <c r="HQ119" s="170"/>
      <c r="HR119" s="170"/>
      <c r="HS119" s="170"/>
      <c r="HT119" s="170"/>
      <c r="HU119" s="170"/>
      <c r="HV119" s="170"/>
      <c r="HW119" s="170"/>
      <c r="HX119" s="170"/>
      <c r="HY119" s="170"/>
      <c r="HZ119" s="170"/>
      <c r="IA119" s="170"/>
      <c r="IB119" s="170"/>
      <c r="IC119" s="170"/>
      <c r="ID119" s="170"/>
      <c r="IE119" s="170"/>
      <c r="IF119" s="170"/>
      <c r="IG119" s="170"/>
      <c r="IH119" s="170"/>
      <c r="II119" s="170"/>
      <c r="IJ119" s="170"/>
      <c r="IK119" s="170"/>
      <c r="IL119" s="170"/>
      <c r="IM119" s="170"/>
      <c r="IN119" s="170"/>
      <c r="IO119" s="170"/>
      <c r="IP119" s="170"/>
      <c r="IQ119" s="170"/>
      <c r="IR119" s="170"/>
      <c r="IS119" s="170"/>
      <c r="IT119" s="170"/>
    </row>
    <row r="120" spans="2:11" ht="15">
      <c r="B120" s="139" t="s">
        <v>196</v>
      </c>
      <c r="C120" s="341"/>
      <c r="D120" s="342">
        <v>1120</v>
      </c>
      <c r="E120" s="342">
        <v>360</v>
      </c>
      <c r="F120" s="342"/>
      <c r="I120" s="216"/>
      <c r="J120" s="86"/>
      <c r="K120" s="189"/>
    </row>
    <row r="121" spans="2:11" ht="18">
      <c r="B121" s="180" t="s">
        <v>370</v>
      </c>
      <c r="C121" s="180"/>
      <c r="D121" s="180">
        <v>220</v>
      </c>
      <c r="E121" s="180">
        <v>220</v>
      </c>
      <c r="I121" s="80"/>
      <c r="J121" s="148"/>
      <c r="K121" s="189"/>
    </row>
    <row r="122" spans="2:13" ht="15">
      <c r="B122" s="256" t="s">
        <v>142</v>
      </c>
      <c r="C122" s="317"/>
      <c r="D122" s="318">
        <f>SUM(D118:D121)</f>
        <v>4179.447</v>
      </c>
      <c r="E122" s="318">
        <f>SUM(E118:E121)</f>
        <v>3419.447</v>
      </c>
      <c r="F122" s="362"/>
      <c r="J122" s="80"/>
      <c r="K122" s="31"/>
      <c r="L122" s="217"/>
      <c r="M122" s="218"/>
    </row>
    <row r="123" spans="2:16" ht="15">
      <c r="B123" s="256"/>
      <c r="C123" s="317"/>
      <c r="D123" s="318"/>
      <c r="E123" s="318"/>
      <c r="F123" s="362"/>
      <c r="J123" s="80"/>
      <c r="K123" s="31"/>
      <c r="L123" s="217"/>
      <c r="M123" s="218"/>
      <c r="N123" s="81"/>
      <c r="O123" s="81"/>
      <c r="P123" s="81"/>
    </row>
    <row r="124" spans="2:11" ht="15">
      <c r="B124" s="273" t="s">
        <v>160</v>
      </c>
      <c r="C124" s="294"/>
      <c r="D124" s="305"/>
      <c r="E124" s="305"/>
      <c r="F124" s="350"/>
      <c r="J124" s="86"/>
      <c r="K124" s="189"/>
    </row>
    <row r="125" spans="2:11" ht="15">
      <c r="B125" s="343"/>
      <c r="C125" s="294"/>
      <c r="D125" s="305"/>
      <c r="E125" s="305"/>
      <c r="F125" s="350"/>
      <c r="J125" s="86"/>
      <c r="K125" s="189"/>
    </row>
    <row r="126" spans="2:11" ht="15">
      <c r="B126" s="139" t="s">
        <v>197</v>
      </c>
      <c r="C126" s="180"/>
      <c r="D126" s="311">
        <v>207.5</v>
      </c>
      <c r="E126" s="323">
        <v>207.5</v>
      </c>
      <c r="F126" s="342"/>
      <c r="J126" s="86"/>
      <c r="K126" s="189"/>
    </row>
    <row r="127" spans="2:11" ht="15">
      <c r="B127" s="139" t="s">
        <v>198</v>
      </c>
      <c r="C127" s="180"/>
      <c r="D127" s="311">
        <v>25</v>
      </c>
      <c r="E127" s="323">
        <v>25</v>
      </c>
      <c r="F127" s="342"/>
      <c r="J127" s="86"/>
      <c r="K127" s="189"/>
    </row>
    <row r="128" spans="2:11" ht="15">
      <c r="B128" s="344" t="s">
        <v>142</v>
      </c>
      <c r="C128" s="294"/>
      <c r="D128" s="318">
        <f>SUM(D126:D127)</f>
        <v>232.5</v>
      </c>
      <c r="E128" s="318">
        <f>SUM(E126:E127)</f>
        <v>232.5</v>
      </c>
      <c r="F128" s="362"/>
      <c r="J128" s="86"/>
      <c r="K128" s="189"/>
    </row>
    <row r="129" spans="1:11" ht="15">
      <c r="A129" s="77"/>
      <c r="B129" s="274"/>
      <c r="C129" s="294"/>
      <c r="D129" s="318"/>
      <c r="E129" s="318"/>
      <c r="F129" s="362"/>
      <c r="H129" s="148"/>
      <c r="J129" s="86"/>
      <c r="K129" s="189"/>
    </row>
    <row r="130" spans="1:16" ht="15" customHeight="1">
      <c r="A130" s="77"/>
      <c r="B130" s="338" t="s">
        <v>113</v>
      </c>
      <c r="C130" s="294"/>
      <c r="D130" s="318">
        <f>D25+D44+D71+D85+D102+D111+D122+D128+D115</f>
        <v>977776.3999999999</v>
      </c>
      <c r="E130" s="318">
        <f>E25+E44+E71+E85+E102+E111+E122+E128+E115</f>
        <v>968365.9759200002</v>
      </c>
      <c r="F130" s="362"/>
      <c r="J130" s="148"/>
      <c r="K130" s="148"/>
      <c r="L130" s="221"/>
      <c r="M130" s="222"/>
      <c r="N130" s="222"/>
      <c r="O130" s="222"/>
      <c r="P130" s="222"/>
    </row>
    <row r="131" spans="1:16" ht="15.75" thickBot="1">
      <c r="A131" s="77"/>
      <c r="B131" s="345" t="s">
        <v>331</v>
      </c>
      <c r="C131" s="346"/>
      <c r="D131" s="347">
        <f>D130-D18-D22-D36-D40-D51-D53-D54-D55-D58-D64-D77-D83-D90-1145.236</f>
        <v>958013.1469999999</v>
      </c>
      <c r="E131" s="347">
        <f>E130</f>
        <v>968365.9759200002</v>
      </c>
      <c r="F131" s="219"/>
      <c r="J131" s="148"/>
      <c r="K131" s="148"/>
      <c r="L131" s="221"/>
      <c r="M131" s="222"/>
      <c r="N131" s="222"/>
      <c r="O131" s="222"/>
      <c r="P131" s="222"/>
    </row>
    <row r="132" spans="1:11" ht="15">
      <c r="A132" s="77"/>
      <c r="B132" s="343"/>
      <c r="C132" s="348"/>
      <c r="D132" s="349"/>
      <c r="E132" s="350"/>
      <c r="F132" s="350"/>
      <c r="J132" s="86"/>
      <c r="K132" s="189"/>
    </row>
    <row r="133" spans="1:253" ht="15" customHeight="1">
      <c r="A133" s="180"/>
      <c r="B133" s="396" t="s">
        <v>199</v>
      </c>
      <c r="C133" s="396"/>
      <c r="D133" s="396"/>
      <c r="E133" s="396"/>
      <c r="F133" s="370"/>
      <c r="J133" s="86"/>
      <c r="K133" s="189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180"/>
      <c r="AT133" s="180"/>
      <c r="AU133" s="180"/>
      <c r="AV133" s="180"/>
      <c r="AW133" s="180"/>
      <c r="AX133" s="180"/>
      <c r="AY133" s="180"/>
      <c r="AZ133" s="180"/>
      <c r="BA133" s="180"/>
      <c r="BB133" s="180"/>
      <c r="BC133" s="180"/>
      <c r="BD133" s="180"/>
      <c r="BE133" s="180"/>
      <c r="BF133" s="180"/>
      <c r="BG133" s="180"/>
      <c r="BH133" s="180"/>
      <c r="BI133" s="180"/>
      <c r="BJ133" s="180"/>
      <c r="BK133" s="180"/>
      <c r="BL133" s="180"/>
      <c r="BM133" s="180"/>
      <c r="BN133" s="180"/>
      <c r="BO133" s="180"/>
      <c r="BP133" s="180"/>
      <c r="BQ133" s="180"/>
      <c r="BR133" s="180"/>
      <c r="BS133" s="180"/>
      <c r="BT133" s="180"/>
      <c r="BU133" s="180"/>
      <c r="BV133" s="180"/>
      <c r="BW133" s="180"/>
      <c r="BX133" s="180"/>
      <c r="BY133" s="180"/>
      <c r="BZ133" s="180"/>
      <c r="CA133" s="180"/>
      <c r="CB133" s="180"/>
      <c r="CC133" s="180"/>
      <c r="CD133" s="180"/>
      <c r="CE133" s="180"/>
      <c r="CF133" s="180"/>
      <c r="CG133" s="180"/>
      <c r="CH133" s="180"/>
      <c r="CI133" s="180"/>
      <c r="CJ133" s="180"/>
      <c r="CK133" s="180"/>
      <c r="CL133" s="180"/>
      <c r="CM133" s="180"/>
      <c r="CN133" s="180"/>
      <c r="CO133" s="180"/>
      <c r="CP133" s="180"/>
      <c r="CQ133" s="180"/>
      <c r="CR133" s="180"/>
      <c r="CS133" s="180"/>
      <c r="CT133" s="180"/>
      <c r="CU133" s="180"/>
      <c r="CV133" s="180"/>
      <c r="CW133" s="180"/>
      <c r="CX133" s="180"/>
      <c r="CY133" s="180"/>
      <c r="CZ133" s="180"/>
      <c r="DA133" s="180"/>
      <c r="DB133" s="180"/>
      <c r="DC133" s="180"/>
      <c r="DD133" s="180"/>
      <c r="DE133" s="180"/>
      <c r="DF133" s="180"/>
      <c r="DG133" s="180"/>
      <c r="DH133" s="180"/>
      <c r="DI133" s="180"/>
      <c r="DJ133" s="180"/>
      <c r="DK133" s="180"/>
      <c r="DL133" s="180"/>
      <c r="DM133" s="180"/>
      <c r="DN133" s="180"/>
      <c r="DO133" s="180"/>
      <c r="DP133" s="180"/>
      <c r="DQ133" s="180"/>
      <c r="DR133" s="180"/>
      <c r="DS133" s="180"/>
      <c r="DT133" s="180"/>
      <c r="DU133" s="180"/>
      <c r="DV133" s="180"/>
      <c r="DW133" s="180"/>
      <c r="DX133" s="180"/>
      <c r="DY133" s="180"/>
      <c r="DZ133" s="180"/>
      <c r="EA133" s="180"/>
      <c r="EB133" s="180"/>
      <c r="EC133" s="180"/>
      <c r="ED133" s="180"/>
      <c r="EE133" s="180"/>
      <c r="EF133" s="180"/>
      <c r="EG133" s="180"/>
      <c r="EH133" s="180"/>
      <c r="EI133" s="180"/>
      <c r="EJ133" s="180"/>
      <c r="EK133" s="180"/>
      <c r="EL133" s="180"/>
      <c r="EM133" s="180"/>
      <c r="EN133" s="180"/>
      <c r="EO133" s="180"/>
      <c r="EP133" s="180"/>
      <c r="EQ133" s="180"/>
      <c r="ER133" s="180"/>
      <c r="ES133" s="180"/>
      <c r="ET133" s="180"/>
      <c r="EU133" s="180"/>
      <c r="EV133" s="180"/>
      <c r="EW133" s="180"/>
      <c r="EX133" s="180"/>
      <c r="EY133" s="180"/>
      <c r="EZ133" s="180"/>
      <c r="FA133" s="180"/>
      <c r="FB133" s="180"/>
      <c r="FC133" s="180"/>
      <c r="FD133" s="180"/>
      <c r="FE133" s="180"/>
      <c r="FF133" s="180"/>
      <c r="FG133" s="180"/>
      <c r="FH133" s="180"/>
      <c r="FI133" s="180"/>
      <c r="FJ133" s="180"/>
      <c r="FK133" s="180"/>
      <c r="FL133" s="180"/>
      <c r="FM133" s="180"/>
      <c r="FN133" s="180"/>
      <c r="FO133" s="180"/>
      <c r="FP133" s="180"/>
      <c r="FQ133" s="180"/>
      <c r="FR133" s="180"/>
      <c r="FS133" s="180"/>
      <c r="FT133" s="180"/>
      <c r="FU133" s="180"/>
      <c r="FV133" s="180"/>
      <c r="FW133" s="180"/>
      <c r="FX133" s="180"/>
      <c r="FY133" s="180"/>
      <c r="FZ133" s="180"/>
      <c r="GA133" s="180"/>
      <c r="GB133" s="180"/>
      <c r="GC133" s="180"/>
      <c r="GD133" s="180"/>
      <c r="GE133" s="180"/>
      <c r="GF133" s="180"/>
      <c r="GG133" s="180"/>
      <c r="GH133" s="180"/>
      <c r="GI133" s="180"/>
      <c r="GJ133" s="180"/>
      <c r="GK133" s="180"/>
      <c r="GL133" s="180"/>
      <c r="GM133" s="180"/>
      <c r="GN133" s="180"/>
      <c r="GO133" s="180"/>
      <c r="GP133" s="180"/>
      <c r="GQ133" s="180"/>
      <c r="GR133" s="180"/>
      <c r="GS133" s="180"/>
      <c r="GT133" s="180"/>
      <c r="GU133" s="180"/>
      <c r="GV133" s="180"/>
      <c r="GW133" s="180"/>
      <c r="GX133" s="180"/>
      <c r="GY133" s="180"/>
      <c r="GZ133" s="180"/>
      <c r="HA133" s="180"/>
      <c r="HB133" s="180"/>
      <c r="HC133" s="180"/>
      <c r="HD133" s="180"/>
      <c r="HE133" s="180"/>
      <c r="HF133" s="180"/>
      <c r="HG133" s="180"/>
      <c r="HH133" s="180"/>
      <c r="HI133" s="180"/>
      <c r="HJ133" s="180"/>
      <c r="HK133" s="180"/>
      <c r="HL133" s="180"/>
      <c r="HM133" s="180"/>
      <c r="HN133" s="180"/>
      <c r="HO133" s="180"/>
      <c r="HP133" s="180"/>
      <c r="HQ133" s="180"/>
      <c r="HR133" s="180"/>
      <c r="HS133" s="180"/>
      <c r="HT133" s="180"/>
      <c r="HU133" s="180"/>
      <c r="HV133" s="180"/>
      <c r="HW133" s="180"/>
      <c r="HX133" s="180"/>
      <c r="HY133" s="180"/>
      <c r="HZ133" s="180"/>
      <c r="IA133" s="180"/>
      <c r="IB133" s="180"/>
      <c r="IC133" s="180"/>
      <c r="ID133" s="180"/>
      <c r="IE133" s="180"/>
      <c r="IF133" s="180"/>
      <c r="IG133" s="180"/>
      <c r="IH133" s="180"/>
      <c r="II133" s="180"/>
      <c r="IJ133" s="180"/>
      <c r="IK133" s="180"/>
      <c r="IL133" s="180"/>
      <c r="IM133" s="180"/>
      <c r="IN133" s="180"/>
      <c r="IO133" s="180"/>
      <c r="IP133" s="180"/>
      <c r="IQ133" s="180"/>
      <c r="IR133" s="180"/>
      <c r="IS133" s="180"/>
    </row>
    <row r="134" spans="1:253" ht="15">
      <c r="A134" s="12"/>
      <c r="B134" s="294" t="s">
        <v>200</v>
      </c>
      <c r="C134" s="295"/>
      <c r="D134" s="296"/>
      <c r="E134" s="296"/>
      <c r="F134" s="371"/>
      <c r="J134" s="13"/>
      <c r="K134" s="13"/>
      <c r="L134" s="223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</row>
    <row r="135" spans="1:253" ht="18">
      <c r="A135" s="12"/>
      <c r="B135" s="297" t="s">
        <v>201</v>
      </c>
      <c r="C135" s="295"/>
      <c r="D135" s="296"/>
      <c r="E135" s="298"/>
      <c r="F135" s="372"/>
      <c r="J135" s="13"/>
      <c r="K135" s="13"/>
      <c r="L135" s="223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</row>
    <row r="136" spans="1:253" ht="15">
      <c r="A136" s="180"/>
      <c r="B136" s="148" t="s">
        <v>202</v>
      </c>
      <c r="C136" s="75"/>
      <c r="D136" s="184"/>
      <c r="E136" s="184"/>
      <c r="F136" s="373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  <c r="AR136" s="180"/>
      <c r="AS136" s="180"/>
      <c r="AT136" s="180"/>
      <c r="AU136" s="180"/>
      <c r="AV136" s="180"/>
      <c r="AW136" s="180"/>
      <c r="AX136" s="180"/>
      <c r="AY136" s="180"/>
      <c r="AZ136" s="180"/>
      <c r="BA136" s="180"/>
      <c r="BB136" s="180"/>
      <c r="BC136" s="180"/>
      <c r="BD136" s="180"/>
      <c r="BE136" s="180"/>
      <c r="BF136" s="180"/>
      <c r="BG136" s="180"/>
      <c r="BH136" s="180"/>
      <c r="BI136" s="180"/>
      <c r="BJ136" s="180"/>
      <c r="BK136" s="180"/>
      <c r="BL136" s="180"/>
      <c r="BM136" s="180"/>
      <c r="BN136" s="180"/>
      <c r="BO136" s="180"/>
      <c r="BP136" s="180"/>
      <c r="BQ136" s="180"/>
      <c r="BR136" s="180"/>
      <c r="BS136" s="180"/>
      <c r="BT136" s="180"/>
      <c r="BU136" s="180"/>
      <c r="BV136" s="180"/>
      <c r="BW136" s="180"/>
      <c r="BX136" s="180"/>
      <c r="BY136" s="180"/>
      <c r="BZ136" s="180"/>
      <c r="CA136" s="180"/>
      <c r="CB136" s="180"/>
      <c r="CC136" s="180"/>
      <c r="CD136" s="180"/>
      <c r="CE136" s="180"/>
      <c r="CF136" s="180"/>
      <c r="CG136" s="180"/>
      <c r="CH136" s="180"/>
      <c r="CI136" s="180"/>
      <c r="CJ136" s="180"/>
      <c r="CK136" s="180"/>
      <c r="CL136" s="180"/>
      <c r="CM136" s="180"/>
      <c r="CN136" s="180"/>
      <c r="CO136" s="180"/>
      <c r="CP136" s="180"/>
      <c r="CQ136" s="180"/>
      <c r="CR136" s="180"/>
      <c r="CS136" s="180"/>
      <c r="CT136" s="180"/>
      <c r="CU136" s="180"/>
      <c r="CV136" s="180"/>
      <c r="CW136" s="180"/>
      <c r="CX136" s="180"/>
      <c r="CY136" s="180"/>
      <c r="CZ136" s="180"/>
      <c r="DA136" s="180"/>
      <c r="DB136" s="180"/>
      <c r="DC136" s="180"/>
      <c r="DD136" s="180"/>
      <c r="DE136" s="180"/>
      <c r="DF136" s="180"/>
      <c r="DG136" s="180"/>
      <c r="DH136" s="180"/>
      <c r="DI136" s="180"/>
      <c r="DJ136" s="180"/>
      <c r="DK136" s="180"/>
      <c r="DL136" s="180"/>
      <c r="DM136" s="180"/>
      <c r="DN136" s="180"/>
      <c r="DO136" s="180"/>
      <c r="DP136" s="180"/>
      <c r="DQ136" s="180"/>
      <c r="DR136" s="180"/>
      <c r="DS136" s="180"/>
      <c r="DT136" s="180"/>
      <c r="DU136" s="180"/>
      <c r="DV136" s="180"/>
      <c r="DW136" s="180"/>
      <c r="DX136" s="180"/>
      <c r="DY136" s="180"/>
      <c r="DZ136" s="180"/>
      <c r="EA136" s="180"/>
      <c r="EB136" s="180"/>
      <c r="EC136" s="180"/>
      <c r="ED136" s="180"/>
      <c r="EE136" s="180"/>
      <c r="EF136" s="180"/>
      <c r="EG136" s="180"/>
      <c r="EH136" s="180"/>
      <c r="EI136" s="180"/>
      <c r="EJ136" s="180"/>
      <c r="EK136" s="180"/>
      <c r="EL136" s="180"/>
      <c r="EM136" s="180"/>
      <c r="EN136" s="180"/>
      <c r="EO136" s="180"/>
      <c r="EP136" s="180"/>
      <c r="EQ136" s="180"/>
      <c r="ER136" s="180"/>
      <c r="ES136" s="180"/>
      <c r="ET136" s="180"/>
      <c r="EU136" s="180"/>
      <c r="EV136" s="180"/>
      <c r="EW136" s="180"/>
      <c r="EX136" s="180"/>
      <c r="EY136" s="180"/>
      <c r="EZ136" s="180"/>
      <c r="FA136" s="180"/>
      <c r="FB136" s="180"/>
      <c r="FC136" s="180"/>
      <c r="FD136" s="180"/>
      <c r="FE136" s="180"/>
      <c r="FF136" s="180"/>
      <c r="FG136" s="180"/>
      <c r="FH136" s="180"/>
      <c r="FI136" s="180"/>
      <c r="FJ136" s="180"/>
      <c r="FK136" s="180"/>
      <c r="FL136" s="180"/>
      <c r="FM136" s="180"/>
      <c r="FN136" s="180"/>
      <c r="FO136" s="180"/>
      <c r="FP136" s="180"/>
      <c r="FQ136" s="180"/>
      <c r="FR136" s="180"/>
      <c r="FS136" s="180"/>
      <c r="FT136" s="180"/>
      <c r="FU136" s="180"/>
      <c r="FV136" s="180"/>
      <c r="FW136" s="180"/>
      <c r="FX136" s="180"/>
      <c r="FY136" s="180"/>
      <c r="FZ136" s="180"/>
      <c r="GA136" s="180"/>
      <c r="GB136" s="180"/>
      <c r="GC136" s="180"/>
      <c r="GD136" s="180"/>
      <c r="GE136" s="180"/>
      <c r="GF136" s="180"/>
      <c r="GG136" s="180"/>
      <c r="GH136" s="180"/>
      <c r="GI136" s="180"/>
      <c r="GJ136" s="180"/>
      <c r="GK136" s="180"/>
      <c r="GL136" s="180"/>
      <c r="GM136" s="180"/>
      <c r="GN136" s="180"/>
      <c r="GO136" s="180"/>
      <c r="GP136" s="180"/>
      <c r="GQ136" s="180"/>
      <c r="GR136" s="180"/>
      <c r="GS136" s="180"/>
      <c r="GT136" s="180"/>
      <c r="GU136" s="180"/>
      <c r="GV136" s="180"/>
      <c r="GW136" s="180"/>
      <c r="GX136" s="180"/>
      <c r="GY136" s="180"/>
      <c r="GZ136" s="180"/>
      <c r="HA136" s="180"/>
      <c r="HB136" s="180"/>
      <c r="HC136" s="180"/>
      <c r="HD136" s="180"/>
      <c r="HE136" s="180"/>
      <c r="HF136" s="180"/>
      <c r="HG136" s="180"/>
      <c r="HH136" s="180"/>
      <c r="HI136" s="180"/>
      <c r="HJ136" s="180"/>
      <c r="HK136" s="180"/>
      <c r="HL136" s="180"/>
      <c r="HM136" s="180"/>
      <c r="HN136" s="180"/>
      <c r="HO136" s="180"/>
      <c r="HP136" s="180"/>
      <c r="HQ136" s="180"/>
      <c r="HR136" s="180"/>
      <c r="HS136" s="180"/>
      <c r="HT136" s="180"/>
      <c r="HU136" s="180"/>
      <c r="HV136" s="180"/>
      <c r="HW136" s="180"/>
      <c r="HX136" s="180"/>
      <c r="HY136" s="180"/>
      <c r="HZ136" s="180"/>
      <c r="IA136" s="180"/>
      <c r="IB136" s="180"/>
      <c r="IC136" s="180"/>
      <c r="ID136" s="180"/>
      <c r="IE136" s="180"/>
      <c r="IF136" s="180"/>
      <c r="IG136" s="180"/>
      <c r="IH136" s="180"/>
      <c r="II136" s="180"/>
      <c r="IJ136" s="180"/>
      <c r="IK136" s="180"/>
      <c r="IL136" s="180"/>
      <c r="IM136" s="180"/>
      <c r="IN136" s="180"/>
      <c r="IO136" s="180"/>
      <c r="IP136" s="180"/>
      <c r="IQ136" s="180"/>
      <c r="IR136" s="180"/>
      <c r="IS136" s="180"/>
    </row>
    <row r="137" spans="1:253" ht="15">
      <c r="A137" s="180"/>
      <c r="B137" s="351" t="s">
        <v>203</v>
      </c>
      <c r="C137" s="75"/>
      <c r="D137" s="184"/>
      <c r="E137" s="184"/>
      <c r="F137" s="373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180"/>
      <c r="AT137" s="180"/>
      <c r="AU137" s="180"/>
      <c r="AV137" s="180"/>
      <c r="AW137" s="180"/>
      <c r="AX137" s="180"/>
      <c r="AY137" s="180"/>
      <c r="AZ137" s="180"/>
      <c r="BA137" s="180"/>
      <c r="BB137" s="180"/>
      <c r="BC137" s="180"/>
      <c r="BD137" s="180"/>
      <c r="BE137" s="180"/>
      <c r="BF137" s="180"/>
      <c r="BG137" s="180"/>
      <c r="BH137" s="180"/>
      <c r="BI137" s="180"/>
      <c r="BJ137" s="180"/>
      <c r="BK137" s="180"/>
      <c r="BL137" s="180"/>
      <c r="BM137" s="180"/>
      <c r="BN137" s="180"/>
      <c r="BO137" s="180"/>
      <c r="BP137" s="180"/>
      <c r="BQ137" s="180"/>
      <c r="BR137" s="180"/>
      <c r="BS137" s="180"/>
      <c r="BT137" s="180"/>
      <c r="BU137" s="180"/>
      <c r="BV137" s="180"/>
      <c r="BW137" s="180"/>
      <c r="BX137" s="180"/>
      <c r="BY137" s="180"/>
      <c r="BZ137" s="180"/>
      <c r="CA137" s="180"/>
      <c r="CB137" s="180"/>
      <c r="CC137" s="180"/>
      <c r="CD137" s="180"/>
      <c r="CE137" s="180"/>
      <c r="CF137" s="180"/>
      <c r="CG137" s="180"/>
      <c r="CH137" s="180"/>
      <c r="CI137" s="180"/>
      <c r="CJ137" s="180"/>
      <c r="CK137" s="180"/>
      <c r="CL137" s="180"/>
      <c r="CM137" s="180"/>
      <c r="CN137" s="180"/>
      <c r="CO137" s="180"/>
      <c r="CP137" s="180"/>
      <c r="CQ137" s="180"/>
      <c r="CR137" s="180"/>
      <c r="CS137" s="180"/>
      <c r="CT137" s="180"/>
      <c r="CU137" s="180"/>
      <c r="CV137" s="180"/>
      <c r="CW137" s="180"/>
      <c r="CX137" s="180"/>
      <c r="CY137" s="180"/>
      <c r="CZ137" s="180"/>
      <c r="DA137" s="180"/>
      <c r="DB137" s="180"/>
      <c r="DC137" s="180"/>
      <c r="DD137" s="180"/>
      <c r="DE137" s="180"/>
      <c r="DF137" s="180"/>
      <c r="DG137" s="180"/>
      <c r="DH137" s="180"/>
      <c r="DI137" s="180"/>
      <c r="DJ137" s="180"/>
      <c r="DK137" s="180"/>
      <c r="DL137" s="180"/>
      <c r="DM137" s="180"/>
      <c r="DN137" s="180"/>
      <c r="DO137" s="180"/>
      <c r="DP137" s="180"/>
      <c r="DQ137" s="180"/>
      <c r="DR137" s="180"/>
      <c r="DS137" s="180"/>
      <c r="DT137" s="180"/>
      <c r="DU137" s="180"/>
      <c r="DV137" s="180"/>
      <c r="DW137" s="180"/>
      <c r="DX137" s="180"/>
      <c r="DY137" s="180"/>
      <c r="DZ137" s="180"/>
      <c r="EA137" s="180"/>
      <c r="EB137" s="180"/>
      <c r="EC137" s="180"/>
      <c r="ED137" s="180"/>
      <c r="EE137" s="180"/>
      <c r="EF137" s="180"/>
      <c r="EG137" s="180"/>
      <c r="EH137" s="180"/>
      <c r="EI137" s="180"/>
      <c r="EJ137" s="180"/>
      <c r="EK137" s="180"/>
      <c r="EL137" s="180"/>
      <c r="EM137" s="180"/>
      <c r="EN137" s="180"/>
      <c r="EO137" s="180"/>
      <c r="EP137" s="180"/>
      <c r="EQ137" s="180"/>
      <c r="ER137" s="180"/>
      <c r="ES137" s="180"/>
      <c r="ET137" s="180"/>
      <c r="EU137" s="180"/>
      <c r="EV137" s="180"/>
      <c r="EW137" s="180"/>
      <c r="EX137" s="180"/>
      <c r="EY137" s="180"/>
      <c r="EZ137" s="180"/>
      <c r="FA137" s="180"/>
      <c r="FB137" s="180"/>
      <c r="FC137" s="180"/>
      <c r="FD137" s="180"/>
      <c r="FE137" s="180"/>
      <c r="FF137" s="180"/>
      <c r="FG137" s="180"/>
      <c r="FH137" s="180"/>
      <c r="FI137" s="180"/>
      <c r="FJ137" s="180"/>
      <c r="FK137" s="180"/>
      <c r="FL137" s="180"/>
      <c r="FM137" s="180"/>
      <c r="FN137" s="180"/>
      <c r="FO137" s="180"/>
      <c r="FP137" s="180"/>
      <c r="FQ137" s="180"/>
      <c r="FR137" s="180"/>
      <c r="FS137" s="180"/>
      <c r="FT137" s="180"/>
      <c r="FU137" s="180"/>
      <c r="FV137" s="180"/>
      <c r="FW137" s="180"/>
      <c r="FX137" s="180"/>
      <c r="FY137" s="180"/>
      <c r="FZ137" s="180"/>
      <c r="GA137" s="180"/>
      <c r="GB137" s="180"/>
      <c r="GC137" s="180"/>
      <c r="GD137" s="180"/>
      <c r="GE137" s="180"/>
      <c r="GF137" s="180"/>
      <c r="GG137" s="180"/>
      <c r="GH137" s="180"/>
      <c r="GI137" s="180"/>
      <c r="GJ137" s="180"/>
      <c r="GK137" s="180"/>
      <c r="GL137" s="180"/>
      <c r="GM137" s="180"/>
      <c r="GN137" s="180"/>
      <c r="GO137" s="180"/>
      <c r="GP137" s="180"/>
      <c r="GQ137" s="180"/>
      <c r="GR137" s="180"/>
      <c r="GS137" s="180"/>
      <c r="GT137" s="180"/>
      <c r="GU137" s="180"/>
      <c r="GV137" s="180"/>
      <c r="GW137" s="180"/>
      <c r="GX137" s="180"/>
      <c r="GY137" s="180"/>
      <c r="GZ137" s="180"/>
      <c r="HA137" s="180"/>
      <c r="HB137" s="180"/>
      <c r="HC137" s="180"/>
      <c r="HD137" s="180"/>
      <c r="HE137" s="180"/>
      <c r="HF137" s="180"/>
      <c r="HG137" s="180"/>
      <c r="HH137" s="180"/>
      <c r="HI137" s="180"/>
      <c r="HJ137" s="180"/>
      <c r="HK137" s="180"/>
      <c r="HL137" s="180"/>
      <c r="HM137" s="180"/>
      <c r="HN137" s="180"/>
      <c r="HO137" s="180"/>
      <c r="HP137" s="180"/>
      <c r="HQ137" s="180"/>
      <c r="HR137" s="180"/>
      <c r="HS137" s="180"/>
      <c r="HT137" s="180"/>
      <c r="HU137" s="180"/>
      <c r="HV137" s="180"/>
      <c r="HW137" s="180"/>
      <c r="HX137" s="180"/>
      <c r="HY137" s="180"/>
      <c r="HZ137" s="180"/>
      <c r="IA137" s="180"/>
      <c r="IB137" s="180"/>
      <c r="IC137" s="180"/>
      <c r="ID137" s="180"/>
      <c r="IE137" s="180"/>
      <c r="IF137" s="180"/>
      <c r="IG137" s="180"/>
      <c r="IH137" s="180"/>
      <c r="II137" s="180"/>
      <c r="IJ137" s="180"/>
      <c r="IK137" s="180"/>
      <c r="IL137" s="180"/>
      <c r="IM137" s="180"/>
      <c r="IN137" s="180"/>
      <c r="IO137" s="180"/>
      <c r="IP137" s="180"/>
      <c r="IQ137" s="180"/>
      <c r="IR137" s="180"/>
      <c r="IS137" s="180"/>
    </row>
    <row r="138" spans="1:253" ht="15">
      <c r="A138" s="180"/>
      <c r="B138" s="77"/>
      <c r="C138" s="77"/>
      <c r="D138" s="184"/>
      <c r="E138" s="184"/>
      <c r="F138" s="373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180"/>
      <c r="AT138" s="180"/>
      <c r="AU138" s="180"/>
      <c r="AV138" s="180"/>
      <c r="AW138" s="180"/>
      <c r="AX138" s="180"/>
      <c r="AY138" s="180"/>
      <c r="AZ138" s="180"/>
      <c r="BA138" s="180"/>
      <c r="BB138" s="180"/>
      <c r="BC138" s="180"/>
      <c r="BD138" s="180"/>
      <c r="BE138" s="180"/>
      <c r="BF138" s="180"/>
      <c r="BG138" s="180"/>
      <c r="BH138" s="180"/>
      <c r="BI138" s="180"/>
      <c r="BJ138" s="180"/>
      <c r="BK138" s="180"/>
      <c r="BL138" s="180"/>
      <c r="BM138" s="180"/>
      <c r="BN138" s="180"/>
      <c r="BO138" s="180"/>
      <c r="BP138" s="180"/>
      <c r="BQ138" s="180"/>
      <c r="BR138" s="180"/>
      <c r="BS138" s="180"/>
      <c r="BT138" s="180"/>
      <c r="BU138" s="180"/>
      <c r="BV138" s="180"/>
      <c r="BW138" s="180"/>
      <c r="BX138" s="180"/>
      <c r="BY138" s="180"/>
      <c r="BZ138" s="180"/>
      <c r="CA138" s="180"/>
      <c r="CB138" s="180"/>
      <c r="CC138" s="180"/>
      <c r="CD138" s="180"/>
      <c r="CE138" s="180"/>
      <c r="CF138" s="180"/>
      <c r="CG138" s="180"/>
      <c r="CH138" s="180"/>
      <c r="CI138" s="180"/>
      <c r="CJ138" s="180"/>
      <c r="CK138" s="180"/>
      <c r="CL138" s="180"/>
      <c r="CM138" s="180"/>
      <c r="CN138" s="180"/>
      <c r="CO138" s="180"/>
      <c r="CP138" s="180"/>
      <c r="CQ138" s="180"/>
      <c r="CR138" s="180"/>
      <c r="CS138" s="180"/>
      <c r="CT138" s="180"/>
      <c r="CU138" s="180"/>
      <c r="CV138" s="180"/>
      <c r="CW138" s="180"/>
      <c r="CX138" s="180"/>
      <c r="CY138" s="180"/>
      <c r="CZ138" s="180"/>
      <c r="DA138" s="180"/>
      <c r="DB138" s="180"/>
      <c r="DC138" s="180"/>
      <c r="DD138" s="180"/>
      <c r="DE138" s="180"/>
      <c r="DF138" s="180"/>
      <c r="DG138" s="180"/>
      <c r="DH138" s="180"/>
      <c r="DI138" s="180"/>
      <c r="DJ138" s="180"/>
      <c r="DK138" s="180"/>
      <c r="DL138" s="180"/>
      <c r="DM138" s="180"/>
      <c r="DN138" s="180"/>
      <c r="DO138" s="180"/>
      <c r="DP138" s="180"/>
      <c r="DQ138" s="180"/>
      <c r="DR138" s="180"/>
      <c r="DS138" s="180"/>
      <c r="DT138" s="180"/>
      <c r="DU138" s="180"/>
      <c r="DV138" s="180"/>
      <c r="DW138" s="180"/>
      <c r="DX138" s="180"/>
      <c r="DY138" s="180"/>
      <c r="DZ138" s="180"/>
      <c r="EA138" s="180"/>
      <c r="EB138" s="180"/>
      <c r="EC138" s="180"/>
      <c r="ED138" s="180"/>
      <c r="EE138" s="180"/>
      <c r="EF138" s="180"/>
      <c r="EG138" s="180"/>
      <c r="EH138" s="180"/>
      <c r="EI138" s="180"/>
      <c r="EJ138" s="180"/>
      <c r="EK138" s="180"/>
      <c r="EL138" s="180"/>
      <c r="EM138" s="180"/>
      <c r="EN138" s="180"/>
      <c r="EO138" s="180"/>
      <c r="EP138" s="180"/>
      <c r="EQ138" s="180"/>
      <c r="ER138" s="180"/>
      <c r="ES138" s="180"/>
      <c r="ET138" s="180"/>
      <c r="EU138" s="180"/>
      <c r="EV138" s="180"/>
      <c r="EW138" s="180"/>
      <c r="EX138" s="180"/>
      <c r="EY138" s="180"/>
      <c r="EZ138" s="180"/>
      <c r="FA138" s="180"/>
      <c r="FB138" s="180"/>
      <c r="FC138" s="180"/>
      <c r="FD138" s="180"/>
      <c r="FE138" s="180"/>
      <c r="FF138" s="180"/>
      <c r="FG138" s="180"/>
      <c r="FH138" s="180"/>
      <c r="FI138" s="180"/>
      <c r="FJ138" s="180"/>
      <c r="FK138" s="180"/>
      <c r="FL138" s="180"/>
      <c r="FM138" s="180"/>
      <c r="FN138" s="180"/>
      <c r="FO138" s="180"/>
      <c r="FP138" s="180"/>
      <c r="FQ138" s="180"/>
      <c r="FR138" s="180"/>
      <c r="FS138" s="180"/>
      <c r="FT138" s="180"/>
      <c r="FU138" s="180"/>
      <c r="FV138" s="180"/>
      <c r="FW138" s="180"/>
      <c r="FX138" s="180"/>
      <c r="FY138" s="180"/>
      <c r="FZ138" s="180"/>
      <c r="GA138" s="180"/>
      <c r="GB138" s="180"/>
      <c r="GC138" s="180"/>
      <c r="GD138" s="180"/>
      <c r="GE138" s="180"/>
      <c r="GF138" s="180"/>
      <c r="GG138" s="180"/>
      <c r="GH138" s="180"/>
      <c r="GI138" s="180"/>
      <c r="GJ138" s="180"/>
      <c r="GK138" s="180"/>
      <c r="GL138" s="180"/>
      <c r="GM138" s="180"/>
      <c r="GN138" s="180"/>
      <c r="GO138" s="180"/>
      <c r="GP138" s="180"/>
      <c r="GQ138" s="180"/>
      <c r="GR138" s="180"/>
      <c r="GS138" s="180"/>
      <c r="GT138" s="180"/>
      <c r="GU138" s="180"/>
      <c r="GV138" s="180"/>
      <c r="GW138" s="180"/>
      <c r="GX138" s="180"/>
      <c r="GY138" s="180"/>
      <c r="GZ138" s="180"/>
      <c r="HA138" s="180"/>
      <c r="HB138" s="180"/>
      <c r="HC138" s="180"/>
      <c r="HD138" s="180"/>
      <c r="HE138" s="180"/>
      <c r="HF138" s="180"/>
      <c r="HG138" s="180"/>
      <c r="HH138" s="180"/>
      <c r="HI138" s="180"/>
      <c r="HJ138" s="180"/>
      <c r="HK138" s="180"/>
      <c r="HL138" s="180"/>
      <c r="HM138" s="180"/>
      <c r="HN138" s="180"/>
      <c r="HO138" s="180"/>
      <c r="HP138" s="180"/>
      <c r="HQ138" s="180"/>
      <c r="HR138" s="180"/>
      <c r="HS138" s="180"/>
      <c r="HT138" s="180"/>
      <c r="HU138" s="180"/>
      <c r="HV138" s="180"/>
      <c r="HW138" s="180"/>
      <c r="HX138" s="180"/>
      <c r="HY138" s="180"/>
      <c r="HZ138" s="180"/>
      <c r="IA138" s="180"/>
      <c r="IB138" s="180"/>
      <c r="IC138" s="180"/>
      <c r="ID138" s="180"/>
      <c r="IE138" s="180"/>
      <c r="IF138" s="180"/>
      <c r="IG138" s="180"/>
      <c r="IH138" s="180"/>
      <c r="II138" s="180"/>
      <c r="IJ138" s="180"/>
      <c r="IK138" s="180"/>
      <c r="IL138" s="180"/>
      <c r="IM138" s="180"/>
      <c r="IN138" s="180"/>
      <c r="IO138" s="180"/>
      <c r="IP138" s="180"/>
      <c r="IQ138" s="180"/>
      <c r="IR138" s="180"/>
      <c r="IS138" s="180"/>
    </row>
    <row r="139" spans="1:253" ht="15" customHeight="1">
      <c r="A139" s="180"/>
      <c r="B139" s="409" t="s">
        <v>371</v>
      </c>
      <c r="C139" s="409"/>
      <c r="D139" s="409"/>
      <c r="E139" s="409"/>
      <c r="F139" s="139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180"/>
      <c r="AT139" s="180"/>
      <c r="AU139" s="180"/>
      <c r="AV139" s="180"/>
      <c r="AW139" s="180"/>
      <c r="AX139" s="180"/>
      <c r="AY139" s="180"/>
      <c r="AZ139" s="180"/>
      <c r="BA139" s="180"/>
      <c r="BB139" s="180"/>
      <c r="BC139" s="180"/>
      <c r="BD139" s="180"/>
      <c r="BE139" s="180"/>
      <c r="BF139" s="180"/>
      <c r="BG139" s="180"/>
      <c r="BH139" s="180"/>
      <c r="BI139" s="180"/>
      <c r="BJ139" s="180"/>
      <c r="BK139" s="180"/>
      <c r="BL139" s="180"/>
      <c r="BM139" s="180"/>
      <c r="BN139" s="180"/>
      <c r="BO139" s="180"/>
      <c r="BP139" s="180"/>
      <c r="BQ139" s="180"/>
      <c r="BR139" s="180"/>
      <c r="BS139" s="180"/>
      <c r="BT139" s="180"/>
      <c r="BU139" s="180"/>
      <c r="BV139" s="180"/>
      <c r="BW139" s="180"/>
      <c r="BX139" s="180"/>
      <c r="BY139" s="180"/>
      <c r="BZ139" s="180"/>
      <c r="CA139" s="180"/>
      <c r="CB139" s="180"/>
      <c r="CC139" s="180"/>
      <c r="CD139" s="180"/>
      <c r="CE139" s="180"/>
      <c r="CF139" s="180"/>
      <c r="CG139" s="180"/>
      <c r="CH139" s="180"/>
      <c r="CI139" s="180"/>
      <c r="CJ139" s="180"/>
      <c r="CK139" s="180"/>
      <c r="CL139" s="180"/>
      <c r="CM139" s="180"/>
      <c r="CN139" s="180"/>
      <c r="CO139" s="180"/>
      <c r="CP139" s="180"/>
      <c r="CQ139" s="180"/>
      <c r="CR139" s="180"/>
      <c r="CS139" s="180"/>
      <c r="CT139" s="180"/>
      <c r="CU139" s="180"/>
      <c r="CV139" s="180"/>
      <c r="CW139" s="180"/>
      <c r="CX139" s="180"/>
      <c r="CY139" s="180"/>
      <c r="CZ139" s="180"/>
      <c r="DA139" s="180"/>
      <c r="DB139" s="180"/>
      <c r="DC139" s="180"/>
      <c r="DD139" s="180"/>
      <c r="DE139" s="180"/>
      <c r="DF139" s="180"/>
      <c r="DG139" s="180"/>
      <c r="DH139" s="180"/>
      <c r="DI139" s="180"/>
      <c r="DJ139" s="180"/>
      <c r="DK139" s="180"/>
      <c r="DL139" s="180"/>
      <c r="DM139" s="180"/>
      <c r="DN139" s="180"/>
      <c r="DO139" s="180"/>
      <c r="DP139" s="180"/>
      <c r="DQ139" s="180"/>
      <c r="DR139" s="180"/>
      <c r="DS139" s="180"/>
      <c r="DT139" s="180"/>
      <c r="DU139" s="180"/>
      <c r="DV139" s="180"/>
      <c r="DW139" s="180"/>
      <c r="DX139" s="180"/>
      <c r="DY139" s="180"/>
      <c r="DZ139" s="180"/>
      <c r="EA139" s="180"/>
      <c r="EB139" s="180"/>
      <c r="EC139" s="180"/>
      <c r="ED139" s="180"/>
      <c r="EE139" s="180"/>
      <c r="EF139" s="180"/>
      <c r="EG139" s="180"/>
      <c r="EH139" s="180"/>
      <c r="EI139" s="180"/>
      <c r="EJ139" s="180"/>
      <c r="EK139" s="180"/>
      <c r="EL139" s="180"/>
      <c r="EM139" s="180"/>
      <c r="EN139" s="180"/>
      <c r="EO139" s="180"/>
      <c r="EP139" s="180"/>
      <c r="EQ139" s="180"/>
      <c r="ER139" s="180"/>
      <c r="ES139" s="180"/>
      <c r="ET139" s="180"/>
      <c r="EU139" s="180"/>
      <c r="EV139" s="180"/>
      <c r="EW139" s="180"/>
      <c r="EX139" s="180"/>
      <c r="EY139" s="180"/>
      <c r="EZ139" s="180"/>
      <c r="FA139" s="180"/>
      <c r="FB139" s="180"/>
      <c r="FC139" s="180"/>
      <c r="FD139" s="180"/>
      <c r="FE139" s="180"/>
      <c r="FF139" s="180"/>
      <c r="FG139" s="180"/>
      <c r="FH139" s="180"/>
      <c r="FI139" s="180"/>
      <c r="FJ139" s="180"/>
      <c r="FK139" s="180"/>
      <c r="FL139" s="180"/>
      <c r="FM139" s="180"/>
      <c r="FN139" s="180"/>
      <c r="FO139" s="180"/>
      <c r="FP139" s="180"/>
      <c r="FQ139" s="180"/>
      <c r="FR139" s="180"/>
      <c r="FS139" s="180"/>
      <c r="FT139" s="180"/>
      <c r="FU139" s="180"/>
      <c r="FV139" s="180"/>
      <c r="FW139" s="180"/>
      <c r="FX139" s="180"/>
      <c r="FY139" s="180"/>
      <c r="FZ139" s="180"/>
      <c r="GA139" s="180"/>
      <c r="GB139" s="180"/>
      <c r="GC139" s="180"/>
      <c r="GD139" s="180"/>
      <c r="GE139" s="180"/>
      <c r="GF139" s="180"/>
      <c r="GG139" s="180"/>
      <c r="GH139" s="180"/>
      <c r="GI139" s="180"/>
      <c r="GJ139" s="180"/>
      <c r="GK139" s="180"/>
      <c r="GL139" s="180"/>
      <c r="GM139" s="180"/>
      <c r="GN139" s="180"/>
      <c r="GO139" s="180"/>
      <c r="GP139" s="180"/>
      <c r="GQ139" s="180"/>
      <c r="GR139" s="180"/>
      <c r="GS139" s="180"/>
      <c r="GT139" s="180"/>
      <c r="GU139" s="180"/>
      <c r="GV139" s="180"/>
      <c r="GW139" s="180"/>
      <c r="GX139" s="180"/>
      <c r="GY139" s="180"/>
      <c r="GZ139" s="180"/>
      <c r="HA139" s="180"/>
      <c r="HB139" s="180"/>
      <c r="HC139" s="180"/>
      <c r="HD139" s="180"/>
      <c r="HE139" s="180"/>
      <c r="HF139" s="180"/>
      <c r="HG139" s="180"/>
      <c r="HH139" s="180"/>
      <c r="HI139" s="180"/>
      <c r="HJ139" s="180"/>
      <c r="HK139" s="180"/>
      <c r="HL139" s="180"/>
      <c r="HM139" s="180"/>
      <c r="HN139" s="180"/>
      <c r="HO139" s="180"/>
      <c r="HP139" s="180"/>
      <c r="HQ139" s="180"/>
      <c r="HR139" s="180"/>
      <c r="HS139" s="180"/>
      <c r="HT139" s="180"/>
      <c r="HU139" s="180"/>
      <c r="HV139" s="180"/>
      <c r="HW139" s="180"/>
      <c r="HX139" s="180"/>
      <c r="HY139" s="180"/>
      <c r="HZ139" s="180"/>
      <c r="IA139" s="180"/>
      <c r="IB139" s="180"/>
      <c r="IC139" s="180"/>
      <c r="ID139" s="180"/>
      <c r="IE139" s="180"/>
      <c r="IF139" s="180"/>
      <c r="IG139" s="180"/>
      <c r="IH139" s="180"/>
      <c r="II139" s="180"/>
      <c r="IJ139" s="180"/>
      <c r="IK139" s="180"/>
      <c r="IL139" s="180"/>
      <c r="IM139" s="180"/>
      <c r="IN139" s="180"/>
      <c r="IO139" s="180"/>
      <c r="IP139" s="180"/>
      <c r="IQ139" s="180"/>
      <c r="IR139" s="180"/>
      <c r="IS139" s="180"/>
    </row>
    <row r="140" spans="2:13" ht="18">
      <c r="B140" s="352" t="s">
        <v>372</v>
      </c>
      <c r="C140" s="180"/>
      <c r="D140" s="353"/>
      <c r="E140" s="353"/>
      <c r="F140" s="374"/>
      <c r="M140" s="75"/>
    </row>
    <row r="141" spans="2:13" ht="15" customHeight="1">
      <c r="B141" s="410" t="s">
        <v>373</v>
      </c>
      <c r="C141" s="410"/>
      <c r="D141" s="410"/>
      <c r="E141" s="410"/>
      <c r="F141" s="154"/>
      <c r="M141" s="75"/>
    </row>
    <row r="142" spans="2:13" ht="18">
      <c r="B142" s="224" t="s">
        <v>374</v>
      </c>
      <c r="C142" s="180"/>
      <c r="D142" s="225"/>
      <c r="E142" s="225"/>
      <c r="F142" s="366"/>
      <c r="M142" s="75"/>
    </row>
    <row r="143" spans="2:6" ht="18">
      <c r="B143" s="224" t="s">
        <v>375</v>
      </c>
      <c r="C143" s="180"/>
      <c r="D143" s="225"/>
      <c r="E143" s="225"/>
      <c r="F143" s="366"/>
    </row>
    <row r="144" spans="2:6" ht="18">
      <c r="B144" s="224" t="s">
        <v>376</v>
      </c>
      <c r="C144" s="180"/>
      <c r="D144" s="225"/>
      <c r="E144" s="225"/>
      <c r="F144" s="366"/>
    </row>
    <row r="145" spans="2:6" ht="18">
      <c r="B145" s="354" t="s">
        <v>377</v>
      </c>
      <c r="C145" s="180"/>
      <c r="D145" s="225"/>
      <c r="E145" s="225"/>
      <c r="F145" s="366"/>
    </row>
  </sheetData>
  <sheetProtection/>
  <mergeCells count="5">
    <mergeCell ref="C8:D8"/>
    <mergeCell ref="B133:E133"/>
    <mergeCell ref="B139:E139"/>
    <mergeCell ref="B141:E141"/>
    <mergeCell ref="H8:I8"/>
  </mergeCells>
  <dataValidations count="1">
    <dataValidation type="list" allowBlank="1" showInputMessage="1" showErrorMessage="1" sqref="J59:J118">
      <formula1>"Bid based, Demand led, Equal distribution, Flat rate, Formulae, Other"</formula1>
    </dataValidation>
  </dataValidations>
  <hyperlinks>
    <hyperlink ref="J4" location="'Content '!A1" display="Back to content"/>
  </hyperlinks>
  <printOptions/>
  <pageMargins left="0.75" right="0.75" top="1" bottom="1" header="0.5" footer="0.5"/>
  <pageSetup fitToHeight="1" fitToWidth="1" horizontalDpi="600" verticalDpi="600" orientation="portrait" paperSize="9" scale="63" r:id="rId1"/>
  <ignoredErrors>
    <ignoredError sqref="J29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2:Q69"/>
  <sheetViews>
    <sheetView zoomScale="50" zoomScaleNormal="50" zoomScalePageLayoutView="0" workbookViewId="0" topLeftCell="A1">
      <selection activeCell="V10" sqref="V10"/>
    </sheetView>
  </sheetViews>
  <sheetFormatPr defaultColWidth="2.4453125" defaultRowHeight="15"/>
  <cols>
    <col min="1" max="1" width="3.3359375" style="13" customWidth="1"/>
    <col min="2" max="2" width="26.10546875" style="13" customWidth="1"/>
    <col min="3" max="3" width="9.88671875" style="13" customWidth="1"/>
    <col min="4" max="4" width="8.4453125" style="13" customWidth="1"/>
    <col min="5" max="6" width="9.88671875" style="13" customWidth="1"/>
    <col min="7" max="7" width="9.3359375" style="13" customWidth="1"/>
    <col min="8" max="8" width="7.88671875" style="13" customWidth="1"/>
    <col min="9" max="9" width="10.3359375" style="13" customWidth="1"/>
    <col min="10" max="10" width="8.88671875" style="13" customWidth="1"/>
    <col min="11" max="11" width="7.6640625" style="13" customWidth="1"/>
    <col min="12" max="12" width="7.5546875" style="13" customWidth="1"/>
    <col min="13" max="13" width="8.6640625" style="13" customWidth="1"/>
    <col min="14" max="14" width="9.10546875" style="13" customWidth="1"/>
    <col min="15" max="15" width="7.5546875" style="13" customWidth="1"/>
    <col min="16" max="16" width="9.99609375" style="13" customWidth="1"/>
    <col min="17" max="17" width="8.6640625" style="13" customWidth="1"/>
    <col min="18" max="245" width="8.88671875" style="13" customWidth="1"/>
    <col min="246" max="246" width="3.3359375" style="13" customWidth="1"/>
    <col min="247" max="247" width="18.21484375" style="13" customWidth="1"/>
    <col min="248" max="248" width="2.77734375" style="13" customWidth="1"/>
    <col min="249" max="250" width="15.10546875" style="13" customWidth="1"/>
    <col min="251" max="16384" width="2.4453125" style="13" customWidth="1"/>
  </cols>
  <sheetData>
    <row r="2" spans="1:17" ht="15.75" customHeight="1">
      <c r="A2" s="129"/>
      <c r="B2" s="14" t="s">
        <v>206</v>
      </c>
      <c r="Q2" s="84" t="s">
        <v>204</v>
      </c>
    </row>
    <row r="3" spans="1:2" s="4" customFormat="1" ht="6" customHeight="1">
      <c r="A3" s="129"/>
      <c r="B3" s="14"/>
    </row>
    <row r="4" spans="1:2" s="4" customFormat="1" ht="15">
      <c r="A4" s="129"/>
      <c r="B4" s="14" t="s">
        <v>122</v>
      </c>
    </row>
    <row r="5" spans="1:2" s="4" customFormat="1" ht="6" customHeight="1">
      <c r="A5" s="129"/>
      <c r="B5" s="14"/>
    </row>
    <row r="6" spans="1:2" s="4" customFormat="1" ht="15">
      <c r="A6" s="129"/>
      <c r="B6" s="14" t="s">
        <v>227</v>
      </c>
    </row>
    <row r="7" spans="2:17" s="4" customFormat="1" ht="12.75" customHeight="1">
      <c r="B7" s="15"/>
      <c r="C7" s="15"/>
      <c r="D7" s="15"/>
      <c r="E7" s="15"/>
      <c r="F7" s="15"/>
      <c r="Q7" s="16" t="s">
        <v>102</v>
      </c>
    </row>
    <row r="8" spans="1:17" s="67" customFormat="1" ht="12.75" customHeight="1">
      <c r="A8" s="226"/>
      <c r="B8" s="411" t="s">
        <v>120</v>
      </c>
      <c r="C8" s="411" t="s">
        <v>225</v>
      </c>
      <c r="D8" s="411" t="s">
        <v>223</v>
      </c>
      <c r="E8" s="411" t="s">
        <v>226</v>
      </c>
      <c r="F8" s="411" t="s">
        <v>228</v>
      </c>
      <c r="G8" s="411" t="s">
        <v>332</v>
      </c>
      <c r="H8" s="411" t="s">
        <v>335</v>
      </c>
      <c r="I8" s="411" t="s">
        <v>336</v>
      </c>
      <c r="J8" s="411" t="s">
        <v>337</v>
      </c>
      <c r="K8" s="411" t="s">
        <v>338</v>
      </c>
      <c r="L8" s="411" t="s">
        <v>339</v>
      </c>
      <c r="M8" s="411" t="s">
        <v>340</v>
      </c>
      <c r="N8" s="411" t="s">
        <v>341</v>
      </c>
      <c r="O8" s="411" t="s">
        <v>342</v>
      </c>
      <c r="P8" s="411" t="s">
        <v>343</v>
      </c>
      <c r="Q8" s="411" t="s">
        <v>224</v>
      </c>
    </row>
    <row r="9" spans="2:17" s="67" customFormat="1" ht="12.75" customHeight="1"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</row>
    <row r="10" spans="2:17" s="67" customFormat="1" ht="12" customHeight="1"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</row>
    <row r="11" spans="2:17" s="17" customFormat="1" ht="12.75" customHeight="1"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</row>
    <row r="12" spans="2:17" s="4" customFormat="1" ht="12.75" customHeight="1"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</row>
    <row r="13" s="4" customFormat="1" ht="6" customHeight="1"/>
    <row r="14" spans="1:17" s="4" customFormat="1" ht="15">
      <c r="A14" s="227"/>
      <c r="B14" s="228" t="s">
        <v>114</v>
      </c>
      <c r="C14" s="228">
        <f>'tbl 6 Transfers (PrevYr)'!D12</f>
        <v>101004872</v>
      </c>
      <c r="D14" s="228">
        <f>'tbl 6 Transfers (PrevYr)'!E12-'tbl 6 Transfers (PrevYr)'!D12</f>
        <v>274842</v>
      </c>
      <c r="E14" s="228">
        <v>4099148</v>
      </c>
      <c r="F14" s="228">
        <f>-SUM('tbl 6 Transfers (PrevYr)'!G12:H12)</f>
        <v>-89611</v>
      </c>
      <c r="G14" s="228">
        <v>-135842</v>
      </c>
      <c r="H14" s="228">
        <v>-54853</v>
      </c>
      <c r="I14" s="228">
        <v>-452576</v>
      </c>
      <c r="J14" s="228">
        <v>80479</v>
      </c>
      <c r="K14" s="228">
        <v>10321</v>
      </c>
      <c r="L14" s="228">
        <v>70576</v>
      </c>
      <c r="M14" s="228">
        <v>-51579</v>
      </c>
      <c r="N14" s="228">
        <f>SUM(E14:M14)</f>
        <v>3476063</v>
      </c>
      <c r="O14" s="229">
        <f>N14/(C14+D14)</f>
        <v>0.034321414059285356</v>
      </c>
      <c r="P14" s="229">
        <f>'tbl 1a Adjusted AEF Change'!H10</f>
        <v>0.03409165445266593</v>
      </c>
      <c r="Q14" s="230">
        <f>P14-O14</f>
        <v>-0.00022975960661942435</v>
      </c>
    </row>
    <row r="15" spans="1:17" s="4" customFormat="1" ht="15">
      <c r="A15" s="227"/>
      <c r="B15" s="231" t="s">
        <v>0</v>
      </c>
      <c r="C15" s="231">
        <f>'tbl 6 Transfers (PrevYr)'!D13</f>
        <v>187579038</v>
      </c>
      <c r="D15" s="231">
        <f>'tbl 6 Transfers (PrevYr)'!E13-'tbl 6 Transfers (PrevYr)'!D13</f>
        <v>674868</v>
      </c>
      <c r="E15" s="231">
        <v>7362846</v>
      </c>
      <c r="F15" s="231">
        <f>-SUM('tbl 6 Transfers (PrevYr)'!G13:H13)</f>
        <v>-155260</v>
      </c>
      <c r="G15" s="231">
        <v>139651</v>
      </c>
      <c r="H15" s="231">
        <v>-192041</v>
      </c>
      <c r="I15" s="231">
        <v>-337421</v>
      </c>
      <c r="J15" s="231">
        <v>-294658</v>
      </c>
      <c r="K15" s="231">
        <v>76125</v>
      </c>
      <c r="L15" s="231">
        <v>139018</v>
      </c>
      <c r="M15" s="231">
        <v>-266067</v>
      </c>
      <c r="N15" s="231">
        <f aca="true" t="shared" si="0" ref="N15:N35">SUM(E15:M15)</f>
        <v>6472193</v>
      </c>
      <c r="O15" s="232">
        <f aca="true" t="shared" si="1" ref="O15:O35">N15/(C15+D15)</f>
        <v>0.034380125956058515</v>
      </c>
      <c r="P15" s="232">
        <f>'tbl 1a Adjusted AEF Change'!H11</f>
        <v>0.033883579740488834</v>
      </c>
      <c r="Q15" s="233">
        <f aca="true" t="shared" si="2" ref="Q15:Q35">P15-O15</f>
        <v>-0.0004965462155696806</v>
      </c>
    </row>
    <row r="16" spans="1:17" s="4" customFormat="1" ht="15">
      <c r="A16" s="227"/>
      <c r="B16" s="228" t="s">
        <v>1</v>
      </c>
      <c r="C16" s="228">
        <f>'tbl 6 Transfers (PrevYr)'!D14</f>
        <v>161398379</v>
      </c>
      <c r="D16" s="228">
        <f>'tbl 6 Transfers (PrevYr)'!E14-'tbl 6 Transfers (PrevYr)'!D14</f>
        <v>-353283</v>
      </c>
      <c r="E16" s="228">
        <v>6634866</v>
      </c>
      <c r="F16" s="228">
        <f>-SUM('tbl 6 Transfers (PrevYr)'!G14:H14)</f>
        <v>-135805</v>
      </c>
      <c r="G16" s="228">
        <v>-355594</v>
      </c>
      <c r="H16" s="228">
        <v>-253166</v>
      </c>
      <c r="I16" s="228">
        <v>149576</v>
      </c>
      <c r="J16" s="228">
        <v>117600</v>
      </c>
      <c r="K16" s="228">
        <v>-10807</v>
      </c>
      <c r="L16" s="228">
        <v>-106895</v>
      </c>
      <c r="M16" s="228">
        <v>-78694</v>
      </c>
      <c r="N16" s="228">
        <f t="shared" si="0"/>
        <v>5961081</v>
      </c>
      <c r="O16" s="229">
        <f t="shared" si="1"/>
        <v>0.037014979953192736</v>
      </c>
      <c r="P16" s="229">
        <f>'tbl 1a Adjusted AEF Change'!H12</f>
        <v>0.03552003968509898</v>
      </c>
      <c r="Q16" s="230">
        <f t="shared" si="2"/>
        <v>-0.0014949402680937557</v>
      </c>
    </row>
    <row r="17" spans="1:17" s="4" customFormat="1" ht="15">
      <c r="A17" s="227"/>
      <c r="B17" s="231" t="s">
        <v>2</v>
      </c>
      <c r="C17" s="231">
        <f>'tbl 6 Transfers (PrevYr)'!D15</f>
        <v>151931742</v>
      </c>
      <c r="D17" s="231">
        <f>'tbl 6 Transfers (PrevYr)'!E15-'tbl 6 Transfers (PrevYr)'!D15</f>
        <v>-122504</v>
      </c>
      <c r="E17" s="231">
        <v>6965190</v>
      </c>
      <c r="F17" s="231">
        <f>-SUM('tbl 6 Transfers (PrevYr)'!G15:H15)</f>
        <v>-1279459</v>
      </c>
      <c r="G17" s="231">
        <v>97361</v>
      </c>
      <c r="H17" s="231">
        <v>176617</v>
      </c>
      <c r="I17" s="231">
        <v>-445134</v>
      </c>
      <c r="J17" s="231">
        <v>14342</v>
      </c>
      <c r="K17" s="231">
        <v>-6619</v>
      </c>
      <c r="L17" s="231">
        <v>-21405</v>
      </c>
      <c r="M17" s="231">
        <v>12694</v>
      </c>
      <c r="N17" s="231">
        <f t="shared" si="0"/>
        <v>5513587</v>
      </c>
      <c r="O17" s="232">
        <f t="shared" si="1"/>
        <v>0.036319179732658954</v>
      </c>
      <c r="P17" s="232">
        <f>'tbl 1a Adjusted AEF Change'!H13</f>
        <v>0.03620739550745533</v>
      </c>
      <c r="Q17" s="233">
        <f t="shared" si="2"/>
        <v>-0.0001117842252036233</v>
      </c>
    </row>
    <row r="18" spans="1:17" s="4" customFormat="1" ht="15">
      <c r="A18" s="227"/>
      <c r="B18" s="228" t="s">
        <v>3</v>
      </c>
      <c r="C18" s="228">
        <f>'tbl 6 Transfers (PrevYr)'!D16</f>
        <v>199386497</v>
      </c>
      <c r="D18" s="228">
        <f>'tbl 6 Transfers (PrevYr)'!E16-'tbl 6 Transfers (PrevYr)'!D16</f>
        <v>-320068</v>
      </c>
      <c r="E18" s="228">
        <v>8164250</v>
      </c>
      <c r="F18" s="228">
        <f>-SUM('tbl 6 Transfers (PrevYr)'!G16:H16)</f>
        <v>-200898</v>
      </c>
      <c r="G18" s="228">
        <v>-429986</v>
      </c>
      <c r="H18" s="228">
        <v>-167378</v>
      </c>
      <c r="I18" s="228">
        <v>330733</v>
      </c>
      <c r="J18" s="228">
        <v>238480</v>
      </c>
      <c r="K18" s="228">
        <v>-7104</v>
      </c>
      <c r="L18" s="228">
        <v>-506657</v>
      </c>
      <c r="M18" s="228">
        <v>-84254</v>
      </c>
      <c r="N18" s="228">
        <f t="shared" si="0"/>
        <v>7337186</v>
      </c>
      <c r="O18" s="229">
        <f t="shared" si="1"/>
        <v>0.03685797769547571</v>
      </c>
      <c r="P18" s="229">
        <f>'tbl 1a Adjusted AEF Change'!H14</f>
        <v>0.037692250471147215</v>
      </c>
      <c r="Q18" s="230">
        <f t="shared" si="2"/>
        <v>0.0008342727756715032</v>
      </c>
    </row>
    <row r="19" spans="1:17" s="4" customFormat="1" ht="15">
      <c r="A19" s="227"/>
      <c r="B19" s="231" t="s">
        <v>115</v>
      </c>
      <c r="C19" s="231">
        <f>'tbl 6 Transfers (PrevYr)'!D17</f>
        <v>184295758</v>
      </c>
      <c r="D19" s="231">
        <f>'tbl 6 Transfers (PrevYr)'!E17-'tbl 6 Transfers (PrevYr)'!D17</f>
        <v>104555</v>
      </c>
      <c r="E19" s="231">
        <v>7410280</v>
      </c>
      <c r="F19" s="231">
        <f>-SUM('tbl 6 Transfers (PrevYr)'!G17:H17)</f>
        <v>-168937</v>
      </c>
      <c r="G19" s="231">
        <v>-113740</v>
      </c>
      <c r="H19" s="231">
        <v>-482389</v>
      </c>
      <c r="I19" s="231">
        <v>-1685904</v>
      </c>
      <c r="J19" s="231">
        <v>-288379</v>
      </c>
      <c r="K19" s="231">
        <v>-102831</v>
      </c>
      <c r="L19" s="231">
        <v>-7753</v>
      </c>
      <c r="M19" s="231">
        <v>-191489</v>
      </c>
      <c r="N19" s="231">
        <f t="shared" si="0"/>
        <v>4368858</v>
      </c>
      <c r="O19" s="232">
        <f t="shared" si="1"/>
        <v>0.023692248288103502</v>
      </c>
      <c r="P19" s="232">
        <f>'tbl 1a Adjusted AEF Change'!H15</f>
        <v>0.023226658828596758</v>
      </c>
      <c r="Q19" s="233">
        <f t="shared" si="2"/>
        <v>-0.00046558945950674405</v>
      </c>
    </row>
    <row r="20" spans="1:17" s="4" customFormat="1" ht="15">
      <c r="A20" s="227"/>
      <c r="B20" s="228" t="s">
        <v>4</v>
      </c>
      <c r="C20" s="228">
        <f>'tbl 6 Transfers (PrevYr)'!D18</f>
        <v>184288868</v>
      </c>
      <c r="D20" s="228">
        <f>'tbl 6 Transfers (PrevYr)'!E18-'tbl 6 Transfers (PrevYr)'!D18</f>
        <v>105668</v>
      </c>
      <c r="E20" s="228">
        <v>7768164</v>
      </c>
      <c r="F20" s="228">
        <f>-SUM('tbl 6 Transfers (PrevYr)'!G18:H18)</f>
        <v>-159582</v>
      </c>
      <c r="G20" s="228">
        <v>-588863</v>
      </c>
      <c r="H20" s="228">
        <v>-437209</v>
      </c>
      <c r="I20" s="228">
        <v>-342405</v>
      </c>
      <c r="J20" s="228">
        <v>410204</v>
      </c>
      <c r="K20" s="228">
        <v>371525</v>
      </c>
      <c r="L20" s="228">
        <v>485819</v>
      </c>
      <c r="M20" s="228">
        <v>-41597</v>
      </c>
      <c r="N20" s="228">
        <f t="shared" si="0"/>
        <v>7466056</v>
      </c>
      <c r="O20" s="229">
        <f t="shared" si="1"/>
        <v>0.04048957285805909</v>
      </c>
      <c r="P20" s="229">
        <f>'tbl 1a Adjusted AEF Change'!H16</f>
        <v>0.03978778192313226</v>
      </c>
      <c r="Q20" s="230">
        <f t="shared" si="2"/>
        <v>-0.0007017909349268311</v>
      </c>
    </row>
    <row r="21" spans="1:17" s="4" customFormat="1" ht="15">
      <c r="A21" s="227"/>
      <c r="B21" s="231" t="s">
        <v>5</v>
      </c>
      <c r="C21" s="231">
        <f>'tbl 6 Transfers (PrevYr)'!D19</f>
        <v>107646185</v>
      </c>
      <c r="D21" s="231">
        <f>'tbl 6 Transfers (PrevYr)'!E19-'tbl 6 Transfers (PrevYr)'!D19</f>
        <v>-187850</v>
      </c>
      <c r="E21" s="231">
        <v>4323633</v>
      </c>
      <c r="F21" s="231">
        <f>-SUM('tbl 6 Transfers (PrevYr)'!G19:H19)</f>
        <v>-86973</v>
      </c>
      <c r="G21" s="231">
        <v>-107243</v>
      </c>
      <c r="H21" s="231">
        <v>-435912</v>
      </c>
      <c r="I21" s="231">
        <v>-1882394</v>
      </c>
      <c r="J21" s="231">
        <v>50881</v>
      </c>
      <c r="K21" s="231">
        <v>94921</v>
      </c>
      <c r="L21" s="231">
        <v>299747</v>
      </c>
      <c r="M21" s="231">
        <v>18653</v>
      </c>
      <c r="N21" s="231">
        <f t="shared" si="0"/>
        <v>2275313</v>
      </c>
      <c r="O21" s="232">
        <f t="shared" si="1"/>
        <v>0.021173908938752865</v>
      </c>
      <c r="P21" s="232">
        <f>'tbl 1a Adjusted AEF Change'!H17</f>
        <v>0.019644976050466</v>
      </c>
      <c r="Q21" s="233">
        <f t="shared" si="2"/>
        <v>-0.0015289328882868644</v>
      </c>
    </row>
    <row r="22" spans="1:17" s="4" customFormat="1" ht="15">
      <c r="A22" s="227"/>
      <c r="B22" s="228" t="s">
        <v>6</v>
      </c>
      <c r="C22" s="228">
        <f>'tbl 6 Transfers (PrevYr)'!D20</f>
        <v>172204360</v>
      </c>
      <c r="D22" s="228">
        <f>'tbl 6 Transfers (PrevYr)'!E20-'tbl 6 Transfers (PrevYr)'!D20</f>
        <v>142538</v>
      </c>
      <c r="E22" s="228">
        <v>7141426</v>
      </c>
      <c r="F22" s="228">
        <f>-SUM('tbl 6 Transfers (PrevYr)'!G20:H20)</f>
        <v>-155445</v>
      </c>
      <c r="G22" s="228">
        <v>-442040</v>
      </c>
      <c r="H22" s="228">
        <v>-60527</v>
      </c>
      <c r="I22" s="228">
        <v>281094</v>
      </c>
      <c r="J22" s="228">
        <v>255412</v>
      </c>
      <c r="K22" s="228">
        <v>39653</v>
      </c>
      <c r="L22" s="228">
        <v>-44806</v>
      </c>
      <c r="M22" s="228">
        <v>-86801</v>
      </c>
      <c r="N22" s="228">
        <f t="shared" si="0"/>
        <v>6927966</v>
      </c>
      <c r="O22" s="229">
        <f t="shared" si="1"/>
        <v>0.040197799208431355</v>
      </c>
      <c r="P22" s="229">
        <f>'tbl 1a Adjusted AEF Change'!H18</f>
        <v>0.03991059414190112</v>
      </c>
      <c r="Q22" s="230">
        <f t="shared" si="2"/>
        <v>-0.0002872050665302314</v>
      </c>
    </row>
    <row r="23" spans="1:17" s="4" customFormat="1" ht="15">
      <c r="A23" s="227"/>
      <c r="B23" s="231" t="s">
        <v>7</v>
      </c>
      <c r="C23" s="231">
        <f>'tbl 6 Transfers (PrevYr)'!D21</f>
        <v>274159437</v>
      </c>
      <c r="D23" s="231">
        <f>'tbl 6 Transfers (PrevYr)'!E21-'tbl 6 Transfers (PrevYr)'!D21</f>
        <v>-49061</v>
      </c>
      <c r="E23" s="231">
        <v>10767000</v>
      </c>
      <c r="F23" s="231">
        <f>-SUM('tbl 6 Transfers (PrevYr)'!G21:H21)</f>
        <v>-244310</v>
      </c>
      <c r="G23" s="231">
        <v>65208</v>
      </c>
      <c r="H23" s="231">
        <v>115803</v>
      </c>
      <c r="I23" s="231">
        <v>91137</v>
      </c>
      <c r="J23" s="231">
        <v>-104646</v>
      </c>
      <c r="K23" s="231">
        <v>148484</v>
      </c>
      <c r="L23" s="231">
        <v>11123</v>
      </c>
      <c r="M23" s="231">
        <v>-402622</v>
      </c>
      <c r="N23" s="231">
        <f t="shared" si="0"/>
        <v>10447177</v>
      </c>
      <c r="O23" s="232">
        <f t="shared" si="1"/>
        <v>0.03811303005910291</v>
      </c>
      <c r="P23" s="232">
        <f>'tbl 1a Adjusted AEF Change'!H19</f>
        <v>0.03814686438415715</v>
      </c>
      <c r="Q23" s="233">
        <f t="shared" si="2"/>
        <v>3.3834325054243886E-05</v>
      </c>
    </row>
    <row r="24" spans="1:17" s="4" customFormat="1" ht="15">
      <c r="A24" s="227"/>
      <c r="B24" s="228" t="s">
        <v>116</v>
      </c>
      <c r="C24" s="228">
        <f>'tbl 6 Transfers (PrevYr)'!D22</f>
        <v>339380555</v>
      </c>
      <c r="D24" s="228">
        <f>'tbl 6 Transfers (PrevYr)'!E22-'tbl 6 Transfers (PrevYr)'!D22</f>
        <v>-232790</v>
      </c>
      <c r="E24" s="228">
        <v>13512553</v>
      </c>
      <c r="F24" s="228">
        <f>-SUM('tbl 6 Transfers (PrevYr)'!G22:H22)</f>
        <v>-297349</v>
      </c>
      <c r="G24" s="228">
        <v>156319</v>
      </c>
      <c r="H24" s="228">
        <v>-788561</v>
      </c>
      <c r="I24" s="228">
        <v>193853</v>
      </c>
      <c r="J24" s="228">
        <v>421024</v>
      </c>
      <c r="K24" s="228">
        <v>51027</v>
      </c>
      <c r="L24" s="228">
        <v>-84752</v>
      </c>
      <c r="M24" s="228">
        <v>237333</v>
      </c>
      <c r="N24" s="228">
        <f t="shared" si="0"/>
        <v>13401447</v>
      </c>
      <c r="O24" s="229">
        <f t="shared" si="1"/>
        <v>0.03951506801172639</v>
      </c>
      <c r="P24" s="229">
        <f>'tbl 1a Adjusted AEF Change'!H20</f>
        <v>0.038876809403714185</v>
      </c>
      <c r="Q24" s="230">
        <f t="shared" si="2"/>
        <v>-0.0006382586080122057</v>
      </c>
    </row>
    <row r="25" spans="1:17" s="4" customFormat="1" ht="15">
      <c r="A25" s="227"/>
      <c r="B25" s="231" t="s">
        <v>117</v>
      </c>
      <c r="C25" s="231">
        <f>'tbl 6 Transfers (PrevYr)'!D23</f>
        <v>226761586</v>
      </c>
      <c r="D25" s="231">
        <f>'tbl 6 Transfers (PrevYr)'!E23-'tbl 6 Transfers (PrevYr)'!D23</f>
        <v>251003</v>
      </c>
      <c r="E25" s="231">
        <v>8264430</v>
      </c>
      <c r="F25" s="231">
        <f>-SUM('tbl 6 Transfers (PrevYr)'!G23:H23)</f>
        <v>-185766</v>
      </c>
      <c r="G25" s="231">
        <v>681996</v>
      </c>
      <c r="H25" s="231">
        <v>472861</v>
      </c>
      <c r="I25" s="231">
        <v>161527</v>
      </c>
      <c r="J25" s="231">
        <v>-185882</v>
      </c>
      <c r="K25" s="231">
        <v>92514</v>
      </c>
      <c r="L25" s="231">
        <v>164231</v>
      </c>
      <c r="M25" s="231">
        <v>7653</v>
      </c>
      <c r="N25" s="231">
        <f t="shared" si="0"/>
        <v>9473564</v>
      </c>
      <c r="O25" s="232">
        <f t="shared" si="1"/>
        <v>0.04173144776565673</v>
      </c>
      <c r="P25" s="232">
        <f>'tbl 1a Adjusted AEF Change'!H21</f>
        <v>0.04173302223072883</v>
      </c>
      <c r="Q25" s="233">
        <f t="shared" si="2"/>
        <v>1.5744650721030706E-06</v>
      </c>
    </row>
    <row r="26" spans="1:17" s="4" customFormat="1" ht="15">
      <c r="A26" s="227"/>
      <c r="B26" s="228" t="s">
        <v>118</v>
      </c>
      <c r="C26" s="228">
        <f>'tbl 6 Transfers (PrevYr)'!D24</f>
        <v>203127250</v>
      </c>
      <c r="D26" s="228">
        <f>'tbl 6 Transfers (PrevYr)'!E24-'tbl 6 Transfers (PrevYr)'!D24</f>
        <v>228191</v>
      </c>
      <c r="E26" s="228">
        <v>7830512</v>
      </c>
      <c r="F26" s="228">
        <f>-SUM('tbl 6 Transfers (PrevYr)'!G24:H24)</f>
        <v>-184537</v>
      </c>
      <c r="G26" s="228">
        <v>45119</v>
      </c>
      <c r="H26" s="228">
        <v>154646</v>
      </c>
      <c r="I26" s="228">
        <v>1023805</v>
      </c>
      <c r="J26" s="228">
        <v>-107492</v>
      </c>
      <c r="K26" s="228">
        <v>-127111</v>
      </c>
      <c r="L26" s="228">
        <v>-127272</v>
      </c>
      <c r="M26" s="228">
        <v>10739</v>
      </c>
      <c r="N26" s="228">
        <f t="shared" si="0"/>
        <v>8518409</v>
      </c>
      <c r="O26" s="229">
        <f t="shared" si="1"/>
        <v>0.04188926029276984</v>
      </c>
      <c r="P26" s="229">
        <f>'tbl 1a Adjusted AEF Change'!H22</f>
        <v>0.042505536676436195</v>
      </c>
      <c r="Q26" s="230">
        <f t="shared" si="2"/>
        <v>0.0006162763836663546</v>
      </c>
    </row>
    <row r="27" spans="1:17" s="4" customFormat="1" ht="15">
      <c r="A27" s="227"/>
      <c r="B27" s="231" t="s">
        <v>28</v>
      </c>
      <c r="C27" s="231">
        <f>'tbl 6 Transfers (PrevYr)'!D25</f>
        <v>161020791</v>
      </c>
      <c r="D27" s="231">
        <f>'tbl 6 Transfers (PrevYr)'!E25-'tbl 6 Transfers (PrevYr)'!D25</f>
        <v>-741851</v>
      </c>
      <c r="E27" s="231">
        <v>6934980</v>
      </c>
      <c r="F27" s="231">
        <f>-SUM('tbl 6 Transfers (PrevYr)'!G25:H25)</f>
        <v>-176470</v>
      </c>
      <c r="G27" s="231">
        <v>-874559</v>
      </c>
      <c r="H27" s="231">
        <v>434900</v>
      </c>
      <c r="I27" s="231">
        <v>1578137</v>
      </c>
      <c r="J27" s="231">
        <v>3013</v>
      </c>
      <c r="K27" s="231">
        <v>-4767</v>
      </c>
      <c r="L27" s="231">
        <v>-412661</v>
      </c>
      <c r="M27" s="231">
        <v>91405</v>
      </c>
      <c r="N27" s="231">
        <f t="shared" si="0"/>
        <v>7573978</v>
      </c>
      <c r="O27" s="232">
        <f t="shared" si="1"/>
        <v>0.04725497935037504</v>
      </c>
      <c r="P27" s="232">
        <f>'tbl 1a Adjusted AEF Change'!H23</f>
        <v>0.0489915796544349</v>
      </c>
      <c r="Q27" s="233">
        <f t="shared" si="2"/>
        <v>0.0017366003040598654</v>
      </c>
    </row>
    <row r="28" spans="1:17" s="4" customFormat="1" ht="15">
      <c r="A28" s="227"/>
      <c r="B28" s="228" t="s">
        <v>8</v>
      </c>
      <c r="C28" s="228">
        <f>'tbl 6 Transfers (PrevYr)'!D26</f>
        <v>388666415</v>
      </c>
      <c r="D28" s="228">
        <f>'tbl 6 Transfers (PrevYr)'!E26-'tbl 6 Transfers (PrevYr)'!D26</f>
        <v>408093</v>
      </c>
      <c r="E28" s="228">
        <v>13869619</v>
      </c>
      <c r="F28" s="228">
        <f>-SUM('tbl 6 Transfers (PrevYr)'!G26:H26)</f>
        <v>-328461</v>
      </c>
      <c r="G28" s="228">
        <v>1523926</v>
      </c>
      <c r="H28" s="228">
        <v>-645132</v>
      </c>
      <c r="I28" s="228">
        <v>411759</v>
      </c>
      <c r="J28" s="228">
        <v>198732</v>
      </c>
      <c r="K28" s="228">
        <v>-59553</v>
      </c>
      <c r="L28" s="228">
        <v>-85137</v>
      </c>
      <c r="M28" s="228">
        <v>-90906</v>
      </c>
      <c r="N28" s="228">
        <f t="shared" si="0"/>
        <v>14794847</v>
      </c>
      <c r="O28" s="229">
        <f t="shared" si="1"/>
        <v>0.03802574235986697</v>
      </c>
      <c r="P28" s="229">
        <f>'tbl 1a Adjusted AEF Change'!H24</f>
        <v>0.038448823434625634</v>
      </c>
      <c r="Q28" s="230">
        <f t="shared" si="2"/>
        <v>0.0004230810747586633</v>
      </c>
    </row>
    <row r="29" spans="1:17" s="4" customFormat="1" ht="15">
      <c r="A29" s="227"/>
      <c r="B29" s="231" t="s">
        <v>9</v>
      </c>
      <c r="C29" s="231">
        <f>'tbl 6 Transfers (PrevYr)'!D27</f>
        <v>96809901</v>
      </c>
      <c r="D29" s="231">
        <f>'tbl 6 Transfers (PrevYr)'!E27-'tbl 6 Transfers (PrevYr)'!D27</f>
        <v>85914</v>
      </c>
      <c r="E29" s="231">
        <v>3458041</v>
      </c>
      <c r="F29" s="231">
        <f>-SUM('tbl 6 Transfers (PrevYr)'!G27:H27)</f>
        <v>-77169</v>
      </c>
      <c r="G29" s="231">
        <v>402275</v>
      </c>
      <c r="H29" s="231">
        <v>187463</v>
      </c>
      <c r="I29" s="231">
        <v>391892</v>
      </c>
      <c r="J29" s="231">
        <v>-1123</v>
      </c>
      <c r="K29" s="231">
        <v>-5917</v>
      </c>
      <c r="L29" s="231">
        <v>133868</v>
      </c>
      <c r="M29" s="231">
        <v>-3392</v>
      </c>
      <c r="N29" s="231">
        <f t="shared" si="0"/>
        <v>4485938</v>
      </c>
      <c r="O29" s="232">
        <f t="shared" si="1"/>
        <v>0.046296509297124956</v>
      </c>
      <c r="P29" s="232">
        <f>'tbl 1a Adjusted AEF Change'!H25</f>
        <v>0.04643597437405855</v>
      </c>
      <c r="Q29" s="233">
        <f t="shared" si="2"/>
        <v>0.00013946507693359672</v>
      </c>
    </row>
    <row r="30" spans="1:17" s="4" customFormat="1" ht="15">
      <c r="A30" s="227"/>
      <c r="B30" s="228" t="s">
        <v>10</v>
      </c>
      <c r="C30" s="228">
        <f>'tbl 6 Transfers (PrevYr)'!D28</f>
        <v>283367180</v>
      </c>
      <c r="D30" s="228">
        <f>'tbl 6 Transfers (PrevYr)'!E28-'tbl 6 Transfers (PrevYr)'!D28</f>
        <v>94022</v>
      </c>
      <c r="E30" s="228">
        <v>10322294</v>
      </c>
      <c r="F30" s="228">
        <f>-SUM('tbl 6 Transfers (PrevYr)'!G28:H28)</f>
        <v>-247034</v>
      </c>
      <c r="G30" s="228">
        <v>916007</v>
      </c>
      <c r="H30" s="228">
        <v>-1051228</v>
      </c>
      <c r="I30" s="228">
        <v>-435048</v>
      </c>
      <c r="J30" s="228">
        <v>-717444</v>
      </c>
      <c r="K30" s="228">
        <v>-245682</v>
      </c>
      <c r="L30" s="228">
        <v>-118646</v>
      </c>
      <c r="M30" s="228">
        <v>153038</v>
      </c>
      <c r="N30" s="228">
        <f t="shared" si="0"/>
        <v>8576257</v>
      </c>
      <c r="O30" s="229">
        <f t="shared" si="1"/>
        <v>0.030255488015605042</v>
      </c>
      <c r="P30" s="229">
        <f>'tbl 1a Adjusted AEF Change'!H26</f>
        <v>0.030521482640355924</v>
      </c>
      <c r="Q30" s="230">
        <f t="shared" si="2"/>
        <v>0.00026599462475088154</v>
      </c>
    </row>
    <row r="31" spans="1:17" s="4" customFormat="1" ht="15">
      <c r="A31" s="227"/>
      <c r="B31" s="231" t="s">
        <v>11</v>
      </c>
      <c r="C31" s="231">
        <f>'tbl 6 Transfers (PrevYr)'!D29</f>
        <v>116063496</v>
      </c>
      <c r="D31" s="231">
        <f>'tbl 6 Transfers (PrevYr)'!E29-'tbl 6 Transfers (PrevYr)'!D29</f>
        <v>-34735</v>
      </c>
      <c r="E31" s="231">
        <v>4101983</v>
      </c>
      <c r="F31" s="231">
        <f>-SUM('tbl 6 Transfers (PrevYr)'!G29:H29)</f>
        <v>-83554</v>
      </c>
      <c r="G31" s="231">
        <v>506161</v>
      </c>
      <c r="H31" s="231">
        <v>5259</v>
      </c>
      <c r="I31" s="231">
        <v>-269844</v>
      </c>
      <c r="J31" s="231">
        <v>-97906</v>
      </c>
      <c r="K31" s="231">
        <v>37256</v>
      </c>
      <c r="L31" s="231">
        <v>138138</v>
      </c>
      <c r="M31" s="231">
        <v>61670</v>
      </c>
      <c r="N31" s="231">
        <f t="shared" si="0"/>
        <v>4399163</v>
      </c>
      <c r="O31" s="232">
        <f t="shared" si="1"/>
        <v>0.03791441847767382</v>
      </c>
      <c r="P31" s="232">
        <f>'tbl 1a Adjusted AEF Change'!H27</f>
        <v>0.03658996894515454</v>
      </c>
      <c r="Q31" s="233">
        <f t="shared" si="2"/>
        <v>-0.001324449532519284</v>
      </c>
    </row>
    <row r="32" spans="1:17" s="4" customFormat="1" ht="15">
      <c r="A32" s="227"/>
      <c r="B32" s="228" t="s">
        <v>12</v>
      </c>
      <c r="C32" s="228">
        <f>'tbl 6 Transfers (PrevYr)'!D30</f>
        <v>140466990</v>
      </c>
      <c r="D32" s="228">
        <f>'tbl 6 Transfers (PrevYr)'!E30-'tbl 6 Transfers (PrevYr)'!D30</f>
        <v>-284147</v>
      </c>
      <c r="E32" s="228">
        <v>5274091</v>
      </c>
      <c r="F32" s="228">
        <f>-SUM('tbl 6 Transfers (PrevYr)'!G30:H30)</f>
        <v>-124755</v>
      </c>
      <c r="G32" s="228">
        <v>266356</v>
      </c>
      <c r="H32" s="228">
        <v>-70657</v>
      </c>
      <c r="I32" s="228">
        <v>365567</v>
      </c>
      <c r="J32" s="228">
        <v>186350</v>
      </c>
      <c r="K32" s="228">
        <v>29528</v>
      </c>
      <c r="L32" s="228">
        <v>57521</v>
      </c>
      <c r="M32" s="228">
        <v>-19970</v>
      </c>
      <c r="N32" s="228">
        <f t="shared" si="0"/>
        <v>5964031</v>
      </c>
      <c r="O32" s="229">
        <f t="shared" si="1"/>
        <v>0.04254465719460405</v>
      </c>
      <c r="P32" s="229">
        <f>'tbl 1a Adjusted AEF Change'!H28</f>
        <v>0.04299541212301272</v>
      </c>
      <c r="Q32" s="230">
        <f t="shared" si="2"/>
        <v>0.000450754928408674</v>
      </c>
    </row>
    <row r="33" spans="1:17" s="4" customFormat="1" ht="15">
      <c r="A33" s="227"/>
      <c r="B33" s="231" t="s">
        <v>13</v>
      </c>
      <c r="C33" s="231">
        <f>'tbl 6 Transfers (PrevYr)'!D31</f>
        <v>97760147</v>
      </c>
      <c r="D33" s="231">
        <f>'tbl 6 Transfers (PrevYr)'!E31-'tbl 6 Transfers (PrevYr)'!D31</f>
        <v>-188619</v>
      </c>
      <c r="E33" s="231">
        <v>4659182</v>
      </c>
      <c r="F33" s="231">
        <f>-SUM('tbl 6 Transfers (PrevYr)'!G31:H31)</f>
        <v>-101802</v>
      </c>
      <c r="G33" s="231">
        <v>-1035249</v>
      </c>
      <c r="H33" s="231">
        <v>-48069</v>
      </c>
      <c r="I33" s="231">
        <v>390015</v>
      </c>
      <c r="J33" s="231">
        <v>-67864</v>
      </c>
      <c r="K33" s="231">
        <v>24688</v>
      </c>
      <c r="L33" s="231">
        <v>-64522</v>
      </c>
      <c r="M33" s="231">
        <v>94454</v>
      </c>
      <c r="N33" s="231">
        <f t="shared" si="0"/>
        <v>3850833</v>
      </c>
      <c r="O33" s="232">
        <f t="shared" si="1"/>
        <v>0.03946676944528326</v>
      </c>
      <c r="P33" s="232">
        <f>'tbl 1a Adjusted AEF Change'!H29</f>
        <v>0.03900426042605498</v>
      </c>
      <c r="Q33" s="233">
        <f t="shared" si="2"/>
        <v>-0.00046250901922827853</v>
      </c>
    </row>
    <row r="34" spans="1:17" s="4" customFormat="1" ht="15">
      <c r="A34" s="227"/>
      <c r="B34" s="228" t="s">
        <v>14</v>
      </c>
      <c r="C34" s="228">
        <f>'tbl 6 Transfers (PrevYr)'!D32</f>
        <v>228077128</v>
      </c>
      <c r="D34" s="228">
        <f>'tbl 6 Transfers (PrevYr)'!E32-'tbl 6 Transfers (PrevYr)'!D32</f>
        <v>-285982</v>
      </c>
      <c r="E34" s="228">
        <v>8723258</v>
      </c>
      <c r="F34" s="228">
        <f>-SUM('tbl 6 Transfers (PrevYr)'!G32:H32)</f>
        <v>-208555</v>
      </c>
      <c r="G34" s="228">
        <v>123940</v>
      </c>
      <c r="H34" s="228">
        <v>1310645</v>
      </c>
      <c r="I34" s="228">
        <v>2692941</v>
      </c>
      <c r="J34" s="228">
        <v>33332</v>
      </c>
      <c r="K34" s="228">
        <v>-281634</v>
      </c>
      <c r="L34" s="228">
        <v>29041</v>
      </c>
      <c r="M34" s="228">
        <v>109855</v>
      </c>
      <c r="N34" s="228">
        <f t="shared" si="0"/>
        <v>12532823</v>
      </c>
      <c r="O34" s="229">
        <f t="shared" si="1"/>
        <v>0.05501892070906039</v>
      </c>
      <c r="P34" s="229">
        <f>'tbl 1a Adjusted AEF Change'!H30</f>
        <v>0.05612624465678584</v>
      </c>
      <c r="Q34" s="230">
        <f t="shared" si="2"/>
        <v>0.001107323947725447</v>
      </c>
    </row>
    <row r="35" spans="1:17" s="4" customFormat="1" ht="15">
      <c r="A35" s="227"/>
      <c r="B35" s="234" t="s">
        <v>15</v>
      </c>
      <c r="C35" s="234">
        <f>'tbl 6 Transfers (PrevYr)'!D33</f>
        <v>469047025</v>
      </c>
      <c r="D35" s="234">
        <f>'tbl 6 Transfers (PrevYr)'!E33-'tbl 6 Transfers (PrevYr)'!D33</f>
        <v>431196</v>
      </c>
      <c r="E35" s="234">
        <v>19463054</v>
      </c>
      <c r="F35" s="234">
        <f>-SUM('tbl 6 Transfers (PrevYr)'!G33:H33)</f>
        <v>-434832</v>
      </c>
      <c r="G35" s="234">
        <v>-841203</v>
      </c>
      <c r="H35" s="234">
        <v>1828928</v>
      </c>
      <c r="I35" s="234">
        <v>-2211310</v>
      </c>
      <c r="J35" s="234">
        <v>-144455</v>
      </c>
      <c r="K35" s="234">
        <v>-124017</v>
      </c>
      <c r="L35" s="234">
        <v>51424</v>
      </c>
      <c r="M35" s="234">
        <v>519877</v>
      </c>
      <c r="N35" s="234">
        <f t="shared" si="0"/>
        <v>18107466</v>
      </c>
      <c r="O35" s="235">
        <f t="shared" si="1"/>
        <v>0.03856934185664813</v>
      </c>
      <c r="P35" s="235">
        <f>'tbl 1a Adjusted AEF Change'!H31</f>
        <v>0.03830441160356535</v>
      </c>
      <c r="Q35" s="236">
        <f t="shared" si="2"/>
        <v>-0.00026493025308278045</v>
      </c>
    </row>
    <row r="36" spans="1:2" s="4" customFormat="1" ht="6" customHeight="1">
      <c r="A36" s="227"/>
      <c r="B36" s="234"/>
    </row>
    <row r="37" spans="1:17" s="4" customFormat="1" ht="16.5" customHeight="1">
      <c r="A37" s="227"/>
      <c r="B37" s="237" t="s">
        <v>119</v>
      </c>
      <c r="C37" s="237">
        <f>SUM(C14:C36)</f>
        <v>4474443600</v>
      </c>
      <c r="D37" s="237">
        <f aca="true" t="shared" si="3" ref="D37:Q37">SUM(D14:D36)</f>
        <v>0</v>
      </c>
      <c r="E37" s="237">
        <f t="shared" si="3"/>
        <v>177050800</v>
      </c>
      <c r="F37" s="237">
        <f t="shared" si="3"/>
        <v>-5126564</v>
      </c>
      <c r="G37" s="237">
        <f t="shared" si="3"/>
        <v>0</v>
      </c>
      <c r="H37" s="237">
        <f t="shared" si="3"/>
        <v>0</v>
      </c>
      <c r="I37" s="237">
        <f t="shared" si="3"/>
        <v>0</v>
      </c>
      <c r="J37" s="237">
        <f t="shared" si="3"/>
        <v>0</v>
      </c>
      <c r="K37" s="237">
        <f t="shared" si="3"/>
        <v>0</v>
      </c>
      <c r="L37" s="237">
        <f t="shared" si="3"/>
        <v>0</v>
      </c>
      <c r="M37" s="237">
        <f t="shared" si="3"/>
        <v>0</v>
      </c>
      <c r="N37" s="237">
        <f t="shared" si="3"/>
        <v>171924236</v>
      </c>
      <c r="O37" s="237">
        <f t="shared" si="3"/>
        <v>0.8410428395255158</v>
      </c>
      <c r="P37" s="237">
        <f t="shared" si="3"/>
        <v>0.8386453213540372</v>
      </c>
      <c r="Q37" s="237">
        <f t="shared" si="3"/>
        <v>-0.002397518171478371</v>
      </c>
    </row>
    <row r="38" s="4" customFormat="1" ht="6" customHeight="1"/>
    <row r="39" spans="1:2" s="4" customFormat="1" ht="12.75" customHeight="1">
      <c r="A39" s="227"/>
      <c r="B39" s="24" t="s">
        <v>333</v>
      </c>
    </row>
    <row r="40" spans="2:14" s="4" customFormat="1" ht="12.75" customHeight="1">
      <c r="B40" s="403"/>
      <c r="C40" s="406"/>
      <c r="D40" s="406"/>
      <c r="E40" s="406"/>
      <c r="F40" s="406"/>
      <c r="G40" s="406"/>
      <c r="I40" s="104"/>
      <c r="N40" s="105"/>
    </row>
    <row r="41" spans="2:10" s="4" customFormat="1" ht="12.75" customHeight="1">
      <c r="B41" s="414"/>
      <c r="C41" s="414"/>
      <c r="D41" s="414"/>
      <c r="E41" s="414"/>
      <c r="F41" s="414"/>
      <c r="G41" s="414"/>
      <c r="I41" s="20"/>
      <c r="J41" s="18"/>
    </row>
    <row r="42" spans="2:10" ht="15">
      <c r="B42" s="414"/>
      <c r="C42" s="414"/>
      <c r="D42" s="414"/>
      <c r="E42" s="414"/>
      <c r="F42" s="414"/>
      <c r="G42" s="414"/>
      <c r="J42" s="18"/>
    </row>
    <row r="43" spans="6:13" ht="15">
      <c r="F43" s="238"/>
      <c r="G43" s="239"/>
      <c r="H43" s="239"/>
      <c r="I43" s="239"/>
      <c r="J43" s="240"/>
      <c r="K43" s="241"/>
      <c r="L43" s="241"/>
      <c r="M43" s="239"/>
    </row>
    <row r="44" spans="6:13" ht="15">
      <c r="F44" s="238"/>
      <c r="G44" s="239"/>
      <c r="H44" s="239"/>
      <c r="I44" s="239"/>
      <c r="J44" s="240"/>
      <c r="K44" s="241"/>
      <c r="L44" s="241"/>
      <c r="M44" s="239"/>
    </row>
    <row r="45" spans="6:13" ht="15">
      <c r="F45" s="238"/>
      <c r="G45" s="239"/>
      <c r="H45" s="239"/>
      <c r="I45" s="239"/>
      <c r="J45" s="240"/>
      <c r="K45" s="241"/>
      <c r="L45" s="241"/>
      <c r="M45" s="239"/>
    </row>
    <row r="46" spans="6:13" ht="15">
      <c r="F46" s="238"/>
      <c r="G46" s="239"/>
      <c r="H46" s="239"/>
      <c r="I46" s="239"/>
      <c r="J46" s="240"/>
      <c r="K46" s="241"/>
      <c r="L46" s="241"/>
      <c r="M46" s="239"/>
    </row>
    <row r="47" spans="6:13" ht="15">
      <c r="F47" s="238"/>
      <c r="G47" s="239"/>
      <c r="H47" s="239"/>
      <c r="I47" s="239"/>
      <c r="J47" s="240"/>
      <c r="K47" s="241"/>
      <c r="L47" s="241"/>
      <c r="M47" s="239"/>
    </row>
    <row r="48" spans="6:13" ht="15">
      <c r="F48" s="238"/>
      <c r="G48" s="239"/>
      <c r="H48" s="239"/>
      <c r="I48" s="239"/>
      <c r="J48" s="240"/>
      <c r="K48" s="241"/>
      <c r="L48" s="241"/>
      <c r="M48" s="239"/>
    </row>
    <row r="49" spans="6:13" ht="15">
      <c r="F49" s="238"/>
      <c r="G49" s="239"/>
      <c r="H49" s="239"/>
      <c r="I49" s="239"/>
      <c r="J49" s="240"/>
      <c r="K49" s="241"/>
      <c r="L49" s="241"/>
      <c r="M49" s="239"/>
    </row>
    <row r="50" spans="6:13" ht="15">
      <c r="F50" s="238"/>
      <c r="G50" s="239"/>
      <c r="H50" s="239"/>
      <c r="I50" s="239"/>
      <c r="J50" s="240"/>
      <c r="K50" s="241"/>
      <c r="L50" s="241"/>
      <c r="M50" s="239"/>
    </row>
    <row r="51" spans="6:13" ht="15">
      <c r="F51" s="238"/>
      <c r="G51" s="239"/>
      <c r="H51" s="239"/>
      <c r="I51" s="239"/>
      <c r="J51" s="240"/>
      <c r="K51" s="241"/>
      <c r="L51" s="241"/>
      <c r="M51" s="239"/>
    </row>
    <row r="52" spans="6:13" ht="15">
      <c r="F52" s="238"/>
      <c r="G52" s="239"/>
      <c r="H52" s="239"/>
      <c r="I52" s="239"/>
      <c r="J52" s="240"/>
      <c r="K52" s="241"/>
      <c r="L52" s="241"/>
      <c r="M52" s="239"/>
    </row>
    <row r="53" spans="6:13" ht="15">
      <c r="F53" s="238"/>
      <c r="G53" s="239"/>
      <c r="H53" s="239"/>
      <c r="I53" s="239"/>
      <c r="J53" s="240"/>
      <c r="K53" s="241"/>
      <c r="L53" s="241"/>
      <c r="M53" s="239"/>
    </row>
    <row r="54" spans="6:13" ht="15">
      <c r="F54" s="238"/>
      <c r="G54" s="239"/>
      <c r="H54" s="239"/>
      <c r="I54" s="239"/>
      <c r="J54" s="240"/>
      <c r="K54" s="241"/>
      <c r="L54" s="241"/>
      <c r="M54" s="239"/>
    </row>
    <row r="55" spans="6:13" ht="15">
      <c r="F55" s="238"/>
      <c r="G55" s="239"/>
      <c r="H55" s="239"/>
      <c r="I55" s="239"/>
      <c r="J55" s="240"/>
      <c r="K55" s="241"/>
      <c r="L55" s="241"/>
      <c r="M55" s="239"/>
    </row>
    <row r="56" spans="6:13" ht="15">
      <c r="F56" s="238"/>
      <c r="G56" s="239"/>
      <c r="H56" s="239"/>
      <c r="I56" s="239"/>
      <c r="J56" s="240"/>
      <c r="K56" s="241"/>
      <c r="L56" s="241"/>
      <c r="M56" s="239"/>
    </row>
    <row r="57" spans="6:13" ht="15">
      <c r="F57" s="238"/>
      <c r="G57" s="239"/>
      <c r="H57" s="239"/>
      <c r="I57" s="239"/>
      <c r="J57" s="240"/>
      <c r="K57" s="241"/>
      <c r="L57" s="241"/>
      <c r="M57" s="239"/>
    </row>
    <row r="58" spans="6:13" ht="15">
      <c r="F58" s="238"/>
      <c r="G58" s="239"/>
      <c r="H58" s="239"/>
      <c r="I58" s="239"/>
      <c r="J58" s="240"/>
      <c r="K58" s="241"/>
      <c r="L58" s="241"/>
      <c r="M58" s="239"/>
    </row>
    <row r="59" spans="6:13" ht="15">
      <c r="F59" s="238"/>
      <c r="G59" s="239"/>
      <c r="H59" s="239"/>
      <c r="I59" s="239"/>
      <c r="J59" s="240"/>
      <c r="K59" s="241"/>
      <c r="L59" s="241"/>
      <c r="M59" s="239"/>
    </row>
    <row r="60" spans="6:13" ht="15">
      <c r="F60" s="238"/>
      <c r="G60" s="239"/>
      <c r="H60" s="239"/>
      <c r="I60" s="239"/>
      <c r="J60" s="240"/>
      <c r="K60" s="241"/>
      <c r="L60" s="241"/>
      <c r="M60" s="239"/>
    </row>
    <row r="61" spans="6:13" ht="15">
      <c r="F61" s="238"/>
      <c r="G61" s="239"/>
      <c r="H61" s="239"/>
      <c r="I61" s="239"/>
      <c r="J61" s="240"/>
      <c r="K61" s="241"/>
      <c r="L61" s="241"/>
      <c r="M61" s="239"/>
    </row>
    <row r="62" spans="6:13" ht="15">
      <c r="F62" s="238"/>
      <c r="G62" s="239"/>
      <c r="H62" s="239"/>
      <c r="I62" s="239"/>
      <c r="J62" s="240"/>
      <c r="K62" s="241"/>
      <c r="L62" s="241"/>
      <c r="M62" s="239"/>
    </row>
    <row r="63" spans="6:13" ht="15">
      <c r="F63" s="238"/>
      <c r="G63" s="239"/>
      <c r="H63" s="239"/>
      <c r="I63" s="239"/>
      <c r="J63" s="240"/>
      <c r="K63" s="241"/>
      <c r="L63" s="241"/>
      <c r="M63" s="239"/>
    </row>
    <row r="64" spans="6:13" ht="15">
      <c r="F64" s="238"/>
      <c r="G64" s="239"/>
      <c r="H64" s="239"/>
      <c r="I64" s="239"/>
      <c r="J64" s="240"/>
      <c r="K64" s="241"/>
      <c r="L64" s="241"/>
      <c r="M64" s="239"/>
    </row>
    <row r="65" spans="6:7" ht="15">
      <c r="F65" s="238"/>
      <c r="G65" s="238"/>
    </row>
    <row r="66" spans="6:7" ht="15">
      <c r="F66" s="238"/>
      <c r="G66" s="238"/>
    </row>
    <row r="67" spans="6:7" ht="15">
      <c r="F67" s="238"/>
      <c r="G67" s="238"/>
    </row>
    <row r="68" spans="6:7" ht="15">
      <c r="F68" s="238"/>
      <c r="G68" s="238"/>
    </row>
    <row r="69" spans="6:7" ht="15">
      <c r="F69" s="238"/>
      <c r="G69" s="238"/>
    </row>
  </sheetData>
  <sheetProtection/>
  <mergeCells count="18">
    <mergeCell ref="I8:I12"/>
    <mergeCell ref="J8:J12"/>
    <mergeCell ref="C8:C12"/>
    <mergeCell ref="D8:D12"/>
    <mergeCell ref="E8:E12"/>
    <mergeCell ref="F8:F12"/>
    <mergeCell ref="G8:G12"/>
    <mergeCell ref="H8:H12"/>
    <mergeCell ref="Q8:Q12"/>
    <mergeCell ref="B40:G40"/>
    <mergeCell ref="B41:G42"/>
    <mergeCell ref="K8:K12"/>
    <mergeCell ref="L8:L12"/>
    <mergeCell ref="M8:M12"/>
    <mergeCell ref="N8:N12"/>
    <mergeCell ref="O8:O12"/>
    <mergeCell ref="P8:P12"/>
    <mergeCell ref="B8:B12"/>
  </mergeCells>
  <conditionalFormatting sqref="Q7">
    <cfRule type="expression" priority="1" dxfId="11" stopIfTrue="1">
      <formula>$A$2&gt;0</formula>
    </cfRule>
  </conditionalFormatting>
  <hyperlinks>
    <hyperlink ref="Q2" location="'Content '!A1" display="Back to content 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5"/>
  <sheetViews>
    <sheetView showGridLines="0" zoomScale="60" zoomScaleNormal="60" zoomScalePageLayoutView="0" workbookViewId="0" topLeftCell="A1">
      <selection activeCell="B6" sqref="B6"/>
    </sheetView>
  </sheetViews>
  <sheetFormatPr defaultColWidth="8.88671875" defaultRowHeight="15"/>
  <cols>
    <col min="1" max="1" width="3.3359375" style="13" customWidth="1"/>
    <col min="2" max="2" width="19.10546875" style="13" customWidth="1"/>
    <col min="3" max="3" width="2.77734375" style="13" customWidth="1"/>
    <col min="4" max="4" width="21.4453125" style="13" customWidth="1"/>
    <col min="5" max="5" width="2.77734375" style="13" customWidth="1"/>
    <col min="6" max="6" width="21.77734375" style="13" customWidth="1"/>
    <col min="7" max="7" width="2.77734375" style="13" customWidth="1"/>
    <col min="8" max="8" width="11.88671875" style="13" customWidth="1"/>
    <col min="9" max="9" width="2.77734375" style="13" customWidth="1"/>
    <col min="10" max="10" width="11.88671875" style="13" customWidth="1"/>
    <col min="11" max="16384" width="8.88671875" style="13" customWidth="1"/>
  </cols>
  <sheetData>
    <row r="1" spans="2:10" ht="15">
      <c r="B1" s="14" t="s">
        <v>206</v>
      </c>
      <c r="J1" s="84" t="s">
        <v>204</v>
      </c>
    </row>
    <row r="2" s="4" customFormat="1" ht="6" customHeight="1"/>
    <row r="3" s="4" customFormat="1" ht="12.75">
      <c r="B3" s="10" t="s">
        <v>122</v>
      </c>
    </row>
    <row r="4" s="4" customFormat="1" ht="6" customHeight="1"/>
    <row r="5" s="4" customFormat="1" ht="12.75">
      <c r="B5" s="10" t="s">
        <v>379</v>
      </c>
    </row>
    <row r="6" spans="2:10" s="4" customFormat="1" ht="12.75" customHeight="1">
      <c r="B6" s="15"/>
      <c r="C6" s="15"/>
      <c r="D6" s="15"/>
      <c r="E6" s="15"/>
      <c r="F6" s="15"/>
      <c r="G6" s="15"/>
      <c r="H6" s="15"/>
      <c r="I6" s="15"/>
      <c r="J6" s="16" t="s">
        <v>102</v>
      </c>
    </row>
    <row r="7" spans="2:10" s="4" customFormat="1" ht="25.5" customHeight="1">
      <c r="B7" s="383" t="s">
        <v>120</v>
      </c>
      <c r="D7" s="385" t="s">
        <v>378</v>
      </c>
      <c r="E7" s="17"/>
      <c r="F7" s="385" t="s">
        <v>207</v>
      </c>
      <c r="G7" s="17"/>
      <c r="H7" s="385" t="s">
        <v>101</v>
      </c>
      <c r="J7" s="385" t="s">
        <v>16</v>
      </c>
    </row>
    <row r="8" spans="2:10" s="4" customFormat="1" ht="25.5" customHeight="1">
      <c r="B8" s="384"/>
      <c r="D8" s="386"/>
      <c r="E8" s="17"/>
      <c r="F8" s="386"/>
      <c r="G8" s="17"/>
      <c r="H8" s="386"/>
      <c r="J8" s="386"/>
    </row>
    <row r="9" s="4" customFormat="1" ht="6" customHeight="1"/>
    <row r="10" spans="2:10" s="4" customFormat="1" ht="12">
      <c r="B10" s="4" t="s">
        <v>114</v>
      </c>
      <c r="D10" s="109">
        <v>101369325</v>
      </c>
      <c r="E10" s="18"/>
      <c r="F10" s="19">
        <v>104825173</v>
      </c>
      <c r="H10" s="110">
        <f>F10/D10-1</f>
        <v>0.03409165445266593</v>
      </c>
      <c r="J10" s="20">
        <f>RANK(H10,$H$10:$H$31)</f>
        <v>18</v>
      </c>
    </row>
    <row r="11" spans="2:10" s="4" customFormat="1" ht="12">
      <c r="B11" s="4" t="s">
        <v>0</v>
      </c>
      <c r="D11" s="109">
        <v>188409166</v>
      </c>
      <c r="E11" s="18"/>
      <c r="F11" s="19">
        <v>194793143</v>
      </c>
      <c r="H11" s="110">
        <f aca="true" t="shared" si="0" ref="H11:H31">F11/D11-1</f>
        <v>0.033883579740488834</v>
      </c>
      <c r="J11" s="20">
        <f aca="true" t="shared" si="1" ref="J11:J31">RANK(H11,$H$10:$H$31)</f>
        <v>19</v>
      </c>
    </row>
    <row r="12" spans="2:10" s="4" customFormat="1" ht="12">
      <c r="B12" s="4" t="s">
        <v>1</v>
      </c>
      <c r="D12" s="109">
        <v>161180901</v>
      </c>
      <c r="E12" s="18"/>
      <c r="F12" s="19">
        <v>166906053</v>
      </c>
      <c r="H12" s="110">
        <f t="shared" si="0"/>
        <v>0.03552003968509898</v>
      </c>
      <c r="J12" s="20">
        <f t="shared" si="1"/>
        <v>17</v>
      </c>
    </row>
    <row r="13" spans="2:10" s="4" customFormat="1" ht="12">
      <c r="B13" s="4" t="s">
        <v>2</v>
      </c>
      <c r="D13" s="109">
        <v>153088697</v>
      </c>
      <c r="E13" s="18"/>
      <c r="F13" s="19">
        <v>158631640</v>
      </c>
      <c r="H13" s="110">
        <f t="shared" si="0"/>
        <v>0.03620739550745533</v>
      </c>
      <c r="J13" s="20">
        <f t="shared" si="1"/>
        <v>16</v>
      </c>
    </row>
    <row r="14" spans="2:10" s="4" customFormat="1" ht="12">
      <c r="B14" s="4" t="s">
        <v>3</v>
      </c>
      <c r="D14" s="109">
        <v>199267327</v>
      </c>
      <c r="E14" s="18"/>
      <c r="F14" s="19">
        <v>206778161</v>
      </c>
      <c r="H14" s="110">
        <f t="shared" si="0"/>
        <v>0.037692250471147215</v>
      </c>
      <c r="J14" s="20">
        <f t="shared" si="1"/>
        <v>14</v>
      </c>
    </row>
    <row r="15" spans="2:10" s="4" customFormat="1" ht="12">
      <c r="B15" s="4" t="s">
        <v>115</v>
      </c>
      <c r="D15" s="109">
        <v>184569250</v>
      </c>
      <c r="E15" s="18"/>
      <c r="F15" s="19">
        <v>188856177</v>
      </c>
      <c r="H15" s="110">
        <f t="shared" si="0"/>
        <v>0.023226658828596758</v>
      </c>
      <c r="J15" s="20">
        <f t="shared" si="1"/>
        <v>21</v>
      </c>
    </row>
    <row r="16" spans="2:10" s="4" customFormat="1" ht="12">
      <c r="B16" s="4" t="s">
        <v>4</v>
      </c>
      <c r="D16" s="109">
        <v>184554118</v>
      </c>
      <c r="E16" s="18"/>
      <c r="F16" s="19">
        <v>191897117</v>
      </c>
      <c r="H16" s="110">
        <f t="shared" si="0"/>
        <v>0.03978778192313226</v>
      </c>
      <c r="J16" s="20">
        <f t="shared" si="1"/>
        <v>8</v>
      </c>
    </row>
    <row r="17" spans="2:10" s="4" customFormat="1" ht="12">
      <c r="B17" s="4" t="s">
        <v>5</v>
      </c>
      <c r="D17" s="109">
        <v>107545308</v>
      </c>
      <c r="E17" s="18"/>
      <c r="F17" s="19">
        <v>109658033</v>
      </c>
      <c r="H17" s="110">
        <f t="shared" si="0"/>
        <v>0.019644976050466</v>
      </c>
      <c r="J17" s="20">
        <f t="shared" si="1"/>
        <v>22</v>
      </c>
    </row>
    <row r="18" spans="2:10" s="4" customFormat="1" ht="12">
      <c r="B18" s="4" t="s">
        <v>6</v>
      </c>
      <c r="D18" s="109">
        <v>172502343</v>
      </c>
      <c r="E18" s="18"/>
      <c r="F18" s="19">
        <v>179387014</v>
      </c>
      <c r="H18" s="110">
        <f t="shared" si="0"/>
        <v>0.03991059414190112</v>
      </c>
      <c r="J18" s="20">
        <f t="shared" si="1"/>
        <v>7</v>
      </c>
    </row>
    <row r="19" spans="2:10" s="4" customFormat="1" ht="12">
      <c r="B19" s="4" t="s">
        <v>7</v>
      </c>
      <c r="D19" s="109">
        <v>274354686</v>
      </c>
      <c r="E19" s="18"/>
      <c r="F19" s="19">
        <v>284820457</v>
      </c>
      <c r="H19" s="110">
        <f t="shared" si="0"/>
        <v>0.03814686438415715</v>
      </c>
      <c r="J19" s="20">
        <f t="shared" si="1"/>
        <v>13</v>
      </c>
    </row>
    <row r="20" spans="2:10" s="4" customFormat="1" ht="12">
      <c r="B20" s="4" t="s">
        <v>116</v>
      </c>
      <c r="D20" s="109">
        <v>339445114</v>
      </c>
      <c r="E20" s="18"/>
      <c r="F20" s="19">
        <v>352641657</v>
      </c>
      <c r="H20" s="110">
        <f t="shared" si="0"/>
        <v>0.038876809403714185</v>
      </c>
      <c r="J20" s="20">
        <f t="shared" si="1"/>
        <v>10</v>
      </c>
    </row>
    <row r="21" spans="2:10" s="4" customFormat="1" ht="12">
      <c r="B21" s="4" t="s">
        <v>117</v>
      </c>
      <c r="D21" s="109">
        <v>227198355</v>
      </c>
      <c r="E21" s="18"/>
      <c r="F21" s="19">
        <v>236680029</v>
      </c>
      <c r="H21" s="110">
        <f t="shared" si="0"/>
        <v>0.04173302223072883</v>
      </c>
      <c r="J21" s="20">
        <f t="shared" si="1"/>
        <v>6</v>
      </c>
    </row>
    <row r="22" spans="2:10" s="4" customFormat="1" ht="12">
      <c r="B22" s="4" t="s">
        <v>118</v>
      </c>
      <c r="D22" s="109">
        <v>203539978</v>
      </c>
      <c r="E22" s="18"/>
      <c r="F22" s="19">
        <v>212191554</v>
      </c>
      <c r="H22" s="110">
        <f t="shared" si="0"/>
        <v>0.042505536676436195</v>
      </c>
      <c r="J22" s="20">
        <f t="shared" si="1"/>
        <v>5</v>
      </c>
    </row>
    <row r="23" spans="2:10" s="4" customFormat="1" ht="12">
      <c r="B23" s="4" t="s">
        <v>28</v>
      </c>
      <c r="D23" s="109">
        <v>160455410</v>
      </c>
      <c r="E23" s="18"/>
      <c r="F23" s="19">
        <v>168316374</v>
      </c>
      <c r="H23" s="110">
        <f t="shared" si="0"/>
        <v>0.0489915796544349</v>
      </c>
      <c r="J23" s="20">
        <f t="shared" si="1"/>
        <v>2</v>
      </c>
    </row>
    <row r="24" spans="2:10" s="4" customFormat="1" ht="12">
      <c r="B24" s="4" t="s">
        <v>8</v>
      </c>
      <c r="D24" s="109">
        <v>389402969</v>
      </c>
      <c r="E24" s="18"/>
      <c r="F24" s="19">
        <v>404375055</v>
      </c>
      <c r="H24" s="110">
        <f t="shared" si="0"/>
        <v>0.038448823434625634</v>
      </c>
      <c r="J24" s="20">
        <f t="shared" si="1"/>
        <v>11</v>
      </c>
    </row>
    <row r="25" spans="2:10" s="4" customFormat="1" ht="12">
      <c r="B25" s="4" t="s">
        <v>9</v>
      </c>
      <c r="D25" s="109">
        <v>96972984</v>
      </c>
      <c r="E25" s="18"/>
      <c r="F25" s="19">
        <v>101476019</v>
      </c>
      <c r="H25" s="110">
        <f t="shared" si="0"/>
        <v>0.04643597437405855</v>
      </c>
      <c r="J25" s="20">
        <f t="shared" si="1"/>
        <v>3</v>
      </c>
    </row>
    <row r="26" spans="2:10" s="4" customFormat="1" ht="12">
      <c r="B26" s="4" t="s">
        <v>10</v>
      </c>
      <c r="D26" s="109">
        <v>283708236</v>
      </c>
      <c r="E26" s="18"/>
      <c r="F26" s="19">
        <v>292367432</v>
      </c>
      <c r="H26" s="110">
        <f t="shared" si="0"/>
        <v>0.030521482640355924</v>
      </c>
      <c r="J26" s="20">
        <f t="shared" si="1"/>
        <v>20</v>
      </c>
    </row>
    <row r="27" spans="2:10" s="4" customFormat="1" ht="12">
      <c r="B27" s="4" t="s">
        <v>11</v>
      </c>
      <c r="D27" s="109">
        <v>116112315</v>
      </c>
      <c r="E27" s="18"/>
      <c r="F27" s="19">
        <v>120360861</v>
      </c>
      <c r="H27" s="110">
        <f t="shared" si="0"/>
        <v>0.03658996894515454</v>
      </c>
      <c r="J27" s="20">
        <f t="shared" si="1"/>
        <v>15</v>
      </c>
    </row>
    <row r="28" spans="2:10" s="4" customFormat="1" ht="12">
      <c r="B28" s="4" t="s">
        <v>12</v>
      </c>
      <c r="D28" s="109">
        <v>140307598</v>
      </c>
      <c r="E28" s="18"/>
      <c r="F28" s="19">
        <v>146340181</v>
      </c>
      <c r="H28" s="110">
        <f t="shared" si="0"/>
        <v>0.04299541212301272</v>
      </c>
      <c r="J28" s="20">
        <f t="shared" si="1"/>
        <v>4</v>
      </c>
    </row>
    <row r="29" spans="2:10" s="4" customFormat="1" ht="12">
      <c r="B29" s="4" t="s">
        <v>13</v>
      </c>
      <c r="D29" s="109">
        <v>97673330</v>
      </c>
      <c r="E29" s="18"/>
      <c r="F29" s="19">
        <v>101483006</v>
      </c>
      <c r="H29" s="110">
        <f t="shared" si="0"/>
        <v>0.03900426042605498</v>
      </c>
      <c r="J29" s="20">
        <f t="shared" si="1"/>
        <v>9</v>
      </c>
    </row>
    <row r="30" spans="2:10" s="4" customFormat="1" ht="12">
      <c r="B30" s="4" t="s">
        <v>14</v>
      </c>
      <c r="D30" s="109">
        <v>227999701</v>
      </c>
      <c r="E30" s="18"/>
      <c r="F30" s="19">
        <v>240796468</v>
      </c>
      <c r="H30" s="110">
        <f t="shared" si="0"/>
        <v>0.05612624465678584</v>
      </c>
      <c r="J30" s="20">
        <f t="shared" si="1"/>
        <v>1</v>
      </c>
    </row>
    <row r="31" spans="2:10" s="4" customFormat="1" ht="12">
      <c r="B31" s="4" t="s">
        <v>15</v>
      </c>
      <c r="C31" s="20"/>
      <c r="D31" s="109">
        <v>469913053</v>
      </c>
      <c r="E31" s="109"/>
      <c r="F31" s="19">
        <v>487912796</v>
      </c>
      <c r="G31" s="20"/>
      <c r="H31" s="110">
        <f t="shared" si="0"/>
        <v>0.03830441160356535</v>
      </c>
      <c r="I31" s="20"/>
      <c r="J31" s="20">
        <f t="shared" si="1"/>
        <v>12</v>
      </c>
    </row>
    <row r="32" spans="2:10" s="4" customFormat="1" ht="6" customHeight="1">
      <c r="B32" s="15"/>
      <c r="C32" s="20"/>
      <c r="D32" s="21"/>
      <c r="E32" s="21"/>
      <c r="F32" s="21"/>
      <c r="G32" s="15"/>
      <c r="H32" s="111"/>
      <c r="I32" s="15"/>
      <c r="J32" s="15"/>
    </row>
    <row r="33" spans="2:10" s="4" customFormat="1" ht="16.5" customHeight="1">
      <c r="B33" s="22" t="s">
        <v>119</v>
      </c>
      <c r="C33" s="15"/>
      <c r="D33" s="23">
        <v>4479570164</v>
      </c>
      <c r="E33" s="23"/>
      <c r="F33" s="23">
        <v>4651494400</v>
      </c>
      <c r="G33" s="22"/>
      <c r="H33" s="112">
        <f>F33/D33-1</f>
        <v>0.03837962788967264</v>
      </c>
      <c r="I33" s="15"/>
      <c r="J33" s="15"/>
    </row>
    <row r="34" s="4" customFormat="1" ht="12"/>
    <row r="35" s="4" customFormat="1" ht="12.75" customHeight="1">
      <c r="B35" s="242" t="s">
        <v>208</v>
      </c>
    </row>
    <row r="36" ht="12.75" customHeight="1"/>
    <row r="37" ht="12.75" customHeight="1"/>
  </sheetData>
  <sheetProtection/>
  <mergeCells count="5">
    <mergeCell ref="B7:B8"/>
    <mergeCell ref="H7:H8"/>
    <mergeCell ref="J7:J8"/>
    <mergeCell ref="D7:D8"/>
    <mergeCell ref="F7:F8"/>
  </mergeCells>
  <hyperlinks>
    <hyperlink ref="J1" location="'Content '!A1" display="Back to content "/>
    <hyperlink ref="B35" location="'tbl 6 Transfers (PrevYr)'!Print_Area" display="'tbl 6 Transfers (PrevYr)'!Print_Area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7"/>
  <sheetViews>
    <sheetView showGridLines="0" zoomScale="60" zoomScaleNormal="60" zoomScalePageLayoutView="0" workbookViewId="0" topLeftCell="A1">
      <selection activeCell="D9" sqref="D9"/>
    </sheetView>
  </sheetViews>
  <sheetFormatPr defaultColWidth="8.88671875" defaultRowHeight="15"/>
  <cols>
    <col min="1" max="1" width="1.88671875" style="13" customWidth="1"/>
    <col min="2" max="2" width="19.10546875" style="13" customWidth="1"/>
    <col min="3" max="3" width="2.77734375" style="13" customWidth="1"/>
    <col min="4" max="4" width="21.4453125" style="13" customWidth="1"/>
    <col min="5" max="5" width="2.77734375" style="13" customWidth="1"/>
    <col min="6" max="6" width="21.77734375" style="13" customWidth="1"/>
    <col min="7" max="7" width="2.77734375" style="13" customWidth="1"/>
    <col min="8" max="8" width="11.88671875" style="13" customWidth="1"/>
    <col min="9" max="9" width="2.77734375" style="13" customWidth="1"/>
    <col min="10" max="10" width="11.88671875" style="13" customWidth="1"/>
    <col min="11" max="16384" width="8.88671875" style="13" customWidth="1"/>
  </cols>
  <sheetData>
    <row r="1" spans="2:10" ht="15">
      <c r="B1" s="14" t="s">
        <v>206</v>
      </c>
      <c r="J1" s="84" t="s">
        <v>204</v>
      </c>
    </row>
    <row r="2" s="4" customFormat="1" ht="6" customHeight="1"/>
    <row r="3" s="4" customFormat="1" ht="12.75">
      <c r="B3" s="10" t="s">
        <v>122</v>
      </c>
    </row>
    <row r="4" s="4" customFormat="1" ht="6" customHeight="1"/>
    <row r="5" s="4" customFormat="1" ht="12.75">
      <c r="B5" s="10" t="s">
        <v>380</v>
      </c>
    </row>
    <row r="6" spans="2:10" s="4" customFormat="1" ht="12.75" customHeight="1">
      <c r="B6" s="15"/>
      <c r="C6" s="15"/>
      <c r="D6" s="15"/>
      <c r="E6" s="15"/>
      <c r="F6" s="15"/>
      <c r="G6" s="15"/>
      <c r="H6" s="15"/>
      <c r="I6" s="15"/>
      <c r="J6" s="16" t="s">
        <v>102</v>
      </c>
    </row>
    <row r="7" spans="2:10" s="4" customFormat="1" ht="25.5" customHeight="1">
      <c r="B7" s="383" t="s">
        <v>120</v>
      </c>
      <c r="D7" s="385" t="s">
        <v>382</v>
      </c>
      <c r="E7" s="17"/>
      <c r="F7" s="385" t="s">
        <v>207</v>
      </c>
      <c r="G7" s="17"/>
      <c r="H7" s="385" t="s">
        <v>101</v>
      </c>
      <c r="J7" s="385" t="s">
        <v>16</v>
      </c>
    </row>
    <row r="8" spans="2:10" s="4" customFormat="1" ht="25.5" customHeight="1">
      <c r="B8" s="384"/>
      <c r="D8" s="386"/>
      <c r="E8" s="17"/>
      <c r="F8" s="386"/>
      <c r="G8" s="17"/>
      <c r="H8" s="386"/>
      <c r="J8" s="386"/>
    </row>
    <row r="9" s="4" customFormat="1" ht="6" customHeight="1"/>
    <row r="10" spans="2:10" s="4" customFormat="1" ht="12">
      <c r="B10" s="4" t="s">
        <v>114</v>
      </c>
      <c r="D10" s="114">
        <v>101279714</v>
      </c>
      <c r="E10" s="115"/>
      <c r="F10" s="114">
        <v>104825173</v>
      </c>
      <c r="G10" s="116"/>
      <c r="H10" s="117">
        <f>F10/D10-1</f>
        <v>0.03500660556762636</v>
      </c>
      <c r="I10" s="116"/>
      <c r="J10" s="118">
        <f>RANK(H10,$H$10:$H$31)</f>
        <v>18</v>
      </c>
    </row>
    <row r="11" spans="2:10" s="4" customFormat="1" ht="12">
      <c r="B11" s="4" t="s">
        <v>0</v>
      </c>
      <c r="D11" s="114">
        <v>188253906</v>
      </c>
      <c r="E11" s="115"/>
      <c r="F11" s="114">
        <v>194793143</v>
      </c>
      <c r="G11" s="116"/>
      <c r="H11" s="117">
        <f aca="true" t="shared" si="0" ref="H11:H31">F11/D11-1</f>
        <v>0.034736261992885265</v>
      </c>
      <c r="I11" s="116"/>
      <c r="J11" s="118">
        <f aca="true" t="shared" si="1" ref="J11:J31">RANK(H11,$H$10:$H$31)</f>
        <v>19</v>
      </c>
    </row>
    <row r="12" spans="2:10" s="4" customFormat="1" ht="12">
      <c r="B12" s="4" t="s">
        <v>1</v>
      </c>
      <c r="D12" s="114">
        <v>161045096</v>
      </c>
      <c r="E12" s="115"/>
      <c r="F12" s="114">
        <v>166906053</v>
      </c>
      <c r="G12" s="116"/>
      <c r="H12" s="117">
        <f t="shared" si="0"/>
        <v>0.0363932658961561</v>
      </c>
      <c r="I12" s="116"/>
      <c r="J12" s="118">
        <f t="shared" si="1"/>
        <v>17</v>
      </c>
    </row>
    <row r="13" spans="2:10" s="4" customFormat="1" ht="12">
      <c r="B13" s="4" t="s">
        <v>2</v>
      </c>
      <c r="D13" s="114">
        <v>151809238</v>
      </c>
      <c r="E13" s="115"/>
      <c r="F13" s="114">
        <v>158631640</v>
      </c>
      <c r="G13" s="116"/>
      <c r="H13" s="117">
        <f t="shared" si="0"/>
        <v>0.044940624759607806</v>
      </c>
      <c r="I13" s="116"/>
      <c r="J13" s="118">
        <f t="shared" si="1"/>
        <v>4</v>
      </c>
    </row>
    <row r="14" spans="2:10" s="4" customFormat="1" ht="12">
      <c r="B14" s="4" t="s">
        <v>3</v>
      </c>
      <c r="D14" s="114">
        <v>199066429</v>
      </c>
      <c r="E14" s="115"/>
      <c r="F14" s="114">
        <v>206778161</v>
      </c>
      <c r="G14" s="116"/>
      <c r="H14" s="117">
        <f t="shared" si="0"/>
        <v>0.038739490323604464</v>
      </c>
      <c r="I14" s="116"/>
      <c r="J14" s="118">
        <f t="shared" si="1"/>
        <v>15</v>
      </c>
    </row>
    <row r="15" spans="2:10" s="4" customFormat="1" ht="12">
      <c r="B15" s="4" t="s">
        <v>115</v>
      </c>
      <c r="D15" s="114">
        <v>184400313</v>
      </c>
      <c r="E15" s="115"/>
      <c r="F15" s="114">
        <v>188856177</v>
      </c>
      <c r="G15" s="116"/>
      <c r="H15" s="117">
        <f t="shared" si="0"/>
        <v>0.024164080459017523</v>
      </c>
      <c r="I15" s="116"/>
      <c r="J15" s="118">
        <f t="shared" si="1"/>
        <v>21</v>
      </c>
    </row>
    <row r="16" spans="2:10" s="4" customFormat="1" ht="12">
      <c r="B16" s="4" t="s">
        <v>4</v>
      </c>
      <c r="D16" s="114">
        <v>184394536</v>
      </c>
      <c r="E16" s="115"/>
      <c r="F16" s="114">
        <v>191897117</v>
      </c>
      <c r="G16" s="116"/>
      <c r="H16" s="117">
        <f t="shared" si="0"/>
        <v>0.040687653564745574</v>
      </c>
      <c r="I16" s="116"/>
      <c r="J16" s="118">
        <f t="shared" si="1"/>
        <v>9</v>
      </c>
    </row>
    <row r="17" spans="2:10" s="4" customFormat="1" ht="12">
      <c r="B17" s="4" t="s">
        <v>5</v>
      </c>
      <c r="D17" s="114">
        <v>107458335</v>
      </c>
      <c r="E17" s="115"/>
      <c r="F17" s="114">
        <v>109658033</v>
      </c>
      <c r="G17" s="116"/>
      <c r="H17" s="117">
        <f t="shared" si="0"/>
        <v>0.020470240861260258</v>
      </c>
      <c r="I17" s="116"/>
      <c r="J17" s="118">
        <f t="shared" si="1"/>
        <v>22</v>
      </c>
    </row>
    <row r="18" spans="2:10" s="4" customFormat="1" ht="12">
      <c r="B18" s="4" t="s">
        <v>6</v>
      </c>
      <c r="D18" s="114">
        <v>172346898</v>
      </c>
      <c r="E18" s="115"/>
      <c r="F18" s="114">
        <v>179387014</v>
      </c>
      <c r="G18" s="116"/>
      <c r="H18" s="117">
        <f t="shared" si="0"/>
        <v>0.040848521683285455</v>
      </c>
      <c r="I18" s="116"/>
      <c r="J18" s="118">
        <f t="shared" si="1"/>
        <v>8</v>
      </c>
    </row>
    <row r="19" spans="2:10" s="4" customFormat="1" ht="12">
      <c r="B19" s="4" t="s">
        <v>7</v>
      </c>
      <c r="D19" s="114">
        <v>274110376</v>
      </c>
      <c r="E19" s="115"/>
      <c r="F19" s="114">
        <v>284820457</v>
      </c>
      <c r="G19" s="116"/>
      <c r="H19" s="117">
        <f t="shared" si="0"/>
        <v>0.03907214734549114</v>
      </c>
      <c r="I19" s="116"/>
      <c r="J19" s="118">
        <f t="shared" si="1"/>
        <v>14</v>
      </c>
    </row>
    <row r="20" spans="2:10" s="4" customFormat="1" ht="12">
      <c r="B20" s="4" t="s">
        <v>116</v>
      </c>
      <c r="D20" s="114">
        <v>339147765</v>
      </c>
      <c r="E20" s="115"/>
      <c r="F20" s="114">
        <v>352641657</v>
      </c>
      <c r="G20" s="116"/>
      <c r="H20" s="117">
        <f t="shared" si="0"/>
        <v>0.039787648313118096</v>
      </c>
      <c r="I20" s="116"/>
      <c r="J20" s="118">
        <f t="shared" si="1"/>
        <v>11</v>
      </c>
    </row>
    <row r="21" spans="2:10" s="4" customFormat="1" ht="12">
      <c r="B21" s="4" t="s">
        <v>117</v>
      </c>
      <c r="D21" s="114">
        <v>227012589</v>
      </c>
      <c r="E21" s="115"/>
      <c r="F21" s="114">
        <v>236680029</v>
      </c>
      <c r="G21" s="116"/>
      <c r="H21" s="117">
        <f t="shared" si="0"/>
        <v>0.04258547969778004</v>
      </c>
      <c r="I21" s="116"/>
      <c r="J21" s="118">
        <f t="shared" si="1"/>
        <v>7</v>
      </c>
    </row>
    <row r="22" spans="2:10" s="4" customFormat="1" ht="12">
      <c r="B22" s="4" t="s">
        <v>118</v>
      </c>
      <c r="D22" s="114">
        <v>203355441</v>
      </c>
      <c r="E22" s="115"/>
      <c r="F22" s="114">
        <v>212191554</v>
      </c>
      <c r="G22" s="116"/>
      <c r="H22" s="117">
        <f t="shared" si="0"/>
        <v>0.04345156911734671</v>
      </c>
      <c r="I22" s="116"/>
      <c r="J22" s="118">
        <f t="shared" si="1"/>
        <v>6</v>
      </c>
    </row>
    <row r="23" spans="2:10" s="4" customFormat="1" ht="12">
      <c r="B23" s="4" t="s">
        <v>28</v>
      </c>
      <c r="D23" s="114">
        <v>160278940</v>
      </c>
      <c r="E23" s="115"/>
      <c r="F23" s="114">
        <v>168316374</v>
      </c>
      <c r="G23" s="116"/>
      <c r="H23" s="117">
        <f t="shared" si="0"/>
        <v>0.0501465382788282</v>
      </c>
      <c r="I23" s="116"/>
      <c r="J23" s="118">
        <f t="shared" si="1"/>
        <v>2</v>
      </c>
    </row>
    <row r="24" spans="2:10" s="4" customFormat="1" ht="12">
      <c r="B24" s="4" t="s">
        <v>8</v>
      </c>
      <c r="D24" s="114">
        <v>389074508</v>
      </c>
      <c r="E24" s="115"/>
      <c r="F24" s="114">
        <v>404375055</v>
      </c>
      <c r="G24" s="116"/>
      <c r="H24" s="117">
        <f t="shared" si="0"/>
        <v>0.03932549340909275</v>
      </c>
      <c r="I24" s="116"/>
      <c r="J24" s="118">
        <f t="shared" si="1"/>
        <v>12</v>
      </c>
    </row>
    <row r="25" spans="2:10" s="4" customFormat="1" ht="12">
      <c r="B25" s="4" t="s">
        <v>9</v>
      </c>
      <c r="D25" s="114">
        <v>96895815</v>
      </c>
      <c r="E25" s="115"/>
      <c r="F25" s="114">
        <v>101476019</v>
      </c>
      <c r="G25" s="116"/>
      <c r="H25" s="117">
        <f t="shared" si="0"/>
        <v>0.047269368651267296</v>
      </c>
      <c r="I25" s="116"/>
      <c r="J25" s="118">
        <f t="shared" si="1"/>
        <v>3</v>
      </c>
    </row>
    <row r="26" spans="2:10" s="4" customFormat="1" ht="12">
      <c r="B26" s="4" t="s">
        <v>10</v>
      </c>
      <c r="D26" s="114">
        <v>283461202</v>
      </c>
      <c r="E26" s="115"/>
      <c r="F26" s="114">
        <v>292367432</v>
      </c>
      <c r="G26" s="116"/>
      <c r="H26" s="117">
        <f t="shared" si="0"/>
        <v>0.031419573250804245</v>
      </c>
      <c r="I26" s="116"/>
      <c r="J26" s="118">
        <f t="shared" si="1"/>
        <v>20</v>
      </c>
    </row>
    <row r="27" spans="2:10" s="4" customFormat="1" ht="12">
      <c r="B27" s="4" t="s">
        <v>11</v>
      </c>
      <c r="D27" s="114">
        <v>116028761</v>
      </c>
      <c r="E27" s="115"/>
      <c r="F27" s="114">
        <v>120360861</v>
      </c>
      <c r="G27" s="116"/>
      <c r="H27" s="117">
        <f t="shared" si="0"/>
        <v>0.037336432472979686</v>
      </c>
      <c r="I27" s="116"/>
      <c r="J27" s="118">
        <f t="shared" si="1"/>
        <v>16</v>
      </c>
    </row>
    <row r="28" spans="2:10" s="4" customFormat="1" ht="12">
      <c r="B28" s="4" t="s">
        <v>12</v>
      </c>
      <c r="D28" s="114">
        <v>140182843</v>
      </c>
      <c r="E28" s="115"/>
      <c r="F28" s="114">
        <v>146340181</v>
      </c>
      <c r="G28" s="116"/>
      <c r="H28" s="117">
        <f t="shared" si="0"/>
        <v>0.043923620524660034</v>
      </c>
      <c r="I28" s="116"/>
      <c r="J28" s="118">
        <f t="shared" si="1"/>
        <v>5</v>
      </c>
    </row>
    <row r="29" spans="2:10" s="4" customFormat="1" ht="12">
      <c r="B29" s="4" t="s">
        <v>13</v>
      </c>
      <c r="D29" s="114">
        <v>97571528</v>
      </c>
      <c r="E29" s="115"/>
      <c r="F29" s="114">
        <v>101483006</v>
      </c>
      <c r="G29" s="116"/>
      <c r="H29" s="117">
        <f t="shared" si="0"/>
        <v>0.0400883134678387</v>
      </c>
      <c r="I29" s="116"/>
      <c r="J29" s="118">
        <f t="shared" si="1"/>
        <v>10</v>
      </c>
    </row>
    <row r="30" spans="2:10" s="4" customFormat="1" ht="12">
      <c r="B30" s="4" t="s">
        <v>14</v>
      </c>
      <c r="C30" s="20"/>
      <c r="D30" s="114">
        <v>227791146</v>
      </c>
      <c r="E30" s="114"/>
      <c r="F30" s="114">
        <v>240796468</v>
      </c>
      <c r="G30" s="118"/>
      <c r="H30" s="117">
        <f t="shared" si="0"/>
        <v>0.057093184824663856</v>
      </c>
      <c r="I30" s="118"/>
      <c r="J30" s="118">
        <f t="shared" si="1"/>
        <v>1</v>
      </c>
    </row>
    <row r="31" spans="2:10" s="4" customFormat="1" ht="12">
      <c r="B31" s="4" t="s">
        <v>15</v>
      </c>
      <c r="C31" s="20"/>
      <c r="D31" s="114">
        <v>469478221</v>
      </c>
      <c r="E31" s="114"/>
      <c r="F31" s="114">
        <v>487912796</v>
      </c>
      <c r="G31" s="118"/>
      <c r="H31" s="117">
        <f t="shared" si="0"/>
        <v>0.03926609196212327</v>
      </c>
      <c r="I31" s="118"/>
      <c r="J31" s="118">
        <f t="shared" si="1"/>
        <v>13</v>
      </c>
    </row>
    <row r="32" spans="2:10" s="4" customFormat="1" ht="6" customHeight="1">
      <c r="B32" s="15"/>
      <c r="C32" s="20"/>
      <c r="D32" s="119"/>
      <c r="E32" s="114"/>
      <c r="F32" s="119"/>
      <c r="G32" s="118"/>
      <c r="H32" s="120"/>
      <c r="I32" s="118"/>
      <c r="J32" s="121"/>
    </row>
    <row r="33" spans="2:10" s="4" customFormat="1" ht="16.5" customHeight="1">
      <c r="B33" s="22" t="s">
        <v>119</v>
      </c>
      <c r="C33" s="15"/>
      <c r="D33" s="122">
        <v>4474443600</v>
      </c>
      <c r="E33" s="122"/>
      <c r="F33" s="122">
        <v>4651494400</v>
      </c>
      <c r="G33" s="123"/>
      <c r="H33" s="124">
        <v>0.039569344443183954</v>
      </c>
      <c r="I33" s="121"/>
      <c r="J33" s="121"/>
    </row>
    <row r="35" ht="12.75" customHeight="1">
      <c r="B35" s="242" t="s">
        <v>208</v>
      </c>
    </row>
    <row r="36" ht="12.75" customHeight="1"/>
    <row r="37" ht="12.75" customHeight="1">
      <c r="F37" s="88"/>
    </row>
  </sheetData>
  <sheetProtection/>
  <mergeCells count="5">
    <mergeCell ref="B7:B8"/>
    <mergeCell ref="D7:D8"/>
    <mergeCell ref="F7:F8"/>
    <mergeCell ref="H7:H8"/>
    <mergeCell ref="J7:J8"/>
  </mergeCells>
  <hyperlinks>
    <hyperlink ref="J1" location="'Content '!A1" display="Back to content 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60" zoomScaleNormal="60" zoomScalePageLayoutView="0" workbookViewId="0" topLeftCell="A1">
      <selection activeCell="B1" sqref="B1"/>
    </sheetView>
  </sheetViews>
  <sheetFormatPr defaultColWidth="8.88671875" defaultRowHeight="15"/>
  <cols>
    <col min="1" max="1" width="2.4453125" style="13" customWidth="1"/>
    <col min="2" max="2" width="19.10546875" style="13" customWidth="1"/>
    <col min="3" max="3" width="2.77734375" style="13" customWidth="1"/>
    <col min="4" max="4" width="16.88671875" style="13" customWidth="1"/>
    <col min="5" max="5" width="2.77734375" style="13" customWidth="1"/>
    <col min="6" max="6" width="15.6640625" style="13" customWidth="1"/>
    <col min="7" max="7" width="2.77734375" style="13" customWidth="1"/>
    <col min="8" max="8" width="5.5546875" style="13" bestFit="1" customWidth="1"/>
    <col min="9" max="16384" width="8.88671875" style="13" customWidth="1"/>
  </cols>
  <sheetData>
    <row r="1" spans="2:8" ht="15">
      <c r="B1" s="14" t="s">
        <v>206</v>
      </c>
      <c r="H1" s="84" t="s">
        <v>204</v>
      </c>
    </row>
    <row r="2" s="4" customFormat="1" ht="6" customHeight="1"/>
    <row r="3" s="4" customFormat="1" ht="12.75">
      <c r="B3" s="10" t="s">
        <v>122</v>
      </c>
    </row>
    <row r="4" s="4" customFormat="1" ht="6" customHeight="1"/>
    <row r="5" s="4" customFormat="1" ht="12.75">
      <c r="B5" s="10" t="s">
        <v>209</v>
      </c>
    </row>
    <row r="6" spans="2:8" s="4" customFormat="1" ht="12.75" customHeight="1">
      <c r="B6" s="15"/>
      <c r="C6" s="15"/>
      <c r="D6" s="15"/>
      <c r="E6" s="15"/>
      <c r="F6" s="15"/>
      <c r="G6" s="15"/>
      <c r="H6" s="15"/>
    </row>
    <row r="7" spans="2:8" s="4" customFormat="1" ht="25.5" customHeight="1">
      <c r="B7" s="383" t="s">
        <v>120</v>
      </c>
      <c r="D7" s="385" t="s">
        <v>210</v>
      </c>
      <c r="E7" s="17"/>
      <c r="F7" s="385" t="s">
        <v>123</v>
      </c>
      <c r="H7" s="385" t="s">
        <v>16</v>
      </c>
    </row>
    <row r="8" spans="2:8" s="4" customFormat="1" ht="25.5" customHeight="1">
      <c r="B8" s="384"/>
      <c r="D8" s="386"/>
      <c r="E8" s="17"/>
      <c r="F8" s="386"/>
      <c r="H8" s="386"/>
    </row>
    <row r="9" s="4" customFormat="1" ht="6" customHeight="1"/>
    <row r="10" spans="2:10" s="4" customFormat="1" ht="12">
      <c r="B10" s="4" t="s">
        <v>114</v>
      </c>
      <c r="D10" s="109">
        <v>104825173</v>
      </c>
      <c r="F10" s="125">
        <v>1500.0954936390046</v>
      </c>
      <c r="H10" s="4">
        <f>RANK(F10,F$10:F$31)</f>
        <v>12</v>
      </c>
      <c r="J10" s="25"/>
    </row>
    <row r="11" spans="2:10" s="4" customFormat="1" ht="12">
      <c r="B11" s="4" t="s">
        <v>0</v>
      </c>
      <c r="D11" s="109">
        <v>194793143</v>
      </c>
      <c r="F11" s="125">
        <v>1559.1434254338221</v>
      </c>
      <c r="H11" s="4">
        <f aca="true" t="shared" si="0" ref="H11:H31">RANK(F11,F$10:F$31)</f>
        <v>8</v>
      </c>
      <c r="J11" s="25"/>
    </row>
    <row r="12" spans="2:10" s="4" customFormat="1" ht="12">
      <c r="B12" s="4" t="s">
        <v>1</v>
      </c>
      <c r="D12" s="109">
        <v>166906053</v>
      </c>
      <c r="F12" s="125">
        <v>1414.44608943992</v>
      </c>
      <c r="H12" s="4">
        <f t="shared" si="0"/>
        <v>17</v>
      </c>
      <c r="J12" s="25"/>
    </row>
    <row r="13" spans="2:10" s="4" customFormat="1" ht="12">
      <c r="B13" s="4" t="s">
        <v>2</v>
      </c>
      <c r="D13" s="109">
        <v>158631640</v>
      </c>
      <c r="F13" s="125">
        <v>1655.2406193914603</v>
      </c>
      <c r="H13" s="4">
        <f t="shared" si="0"/>
        <v>4</v>
      </c>
      <c r="J13" s="25"/>
    </row>
    <row r="14" spans="2:10" s="4" customFormat="1" ht="12">
      <c r="B14" s="4" t="s">
        <v>3</v>
      </c>
      <c r="D14" s="109">
        <v>206778161</v>
      </c>
      <c r="F14" s="125">
        <v>1318.21703790593</v>
      </c>
      <c r="H14" s="4">
        <f t="shared" si="0"/>
        <v>20</v>
      </c>
      <c r="J14" s="25"/>
    </row>
    <row r="15" spans="2:10" s="4" customFormat="1" ht="12">
      <c r="B15" s="4" t="s">
        <v>115</v>
      </c>
      <c r="D15" s="109">
        <v>188856177</v>
      </c>
      <c r="F15" s="125">
        <v>1382.1239223664759</v>
      </c>
      <c r="H15" s="4">
        <f t="shared" si="0"/>
        <v>18</v>
      </c>
      <c r="J15" s="25"/>
    </row>
    <row r="16" spans="2:10" s="4" customFormat="1" ht="12">
      <c r="B16" s="4" t="s">
        <v>4</v>
      </c>
      <c r="D16" s="109">
        <v>191897117</v>
      </c>
      <c r="F16" s="125">
        <v>1448.5534402717494</v>
      </c>
      <c r="H16" s="4">
        <f t="shared" si="0"/>
        <v>13</v>
      </c>
      <c r="J16" s="25"/>
    </row>
    <row r="17" spans="2:10" s="4" customFormat="1" ht="12">
      <c r="B17" s="4" t="s">
        <v>5</v>
      </c>
      <c r="D17" s="109">
        <v>109658033</v>
      </c>
      <c r="F17" s="125">
        <v>1533.8718579961114</v>
      </c>
      <c r="H17" s="4">
        <f t="shared" si="0"/>
        <v>10</v>
      </c>
      <c r="J17" s="25"/>
    </row>
    <row r="18" spans="2:10" s="4" customFormat="1" ht="12">
      <c r="B18" s="4" t="s">
        <v>6</v>
      </c>
      <c r="D18" s="109">
        <v>179387014</v>
      </c>
      <c r="F18" s="125">
        <v>1423.8307630031193</v>
      </c>
      <c r="H18" s="4">
        <f t="shared" si="0"/>
        <v>15</v>
      </c>
      <c r="J18" s="25"/>
    </row>
    <row r="19" spans="2:10" s="4" customFormat="1" ht="12">
      <c r="B19" s="4" t="s">
        <v>7</v>
      </c>
      <c r="D19" s="109">
        <v>284820457</v>
      </c>
      <c r="F19" s="125">
        <v>1506.8191206268086</v>
      </c>
      <c r="H19" s="4">
        <f t="shared" si="0"/>
        <v>11</v>
      </c>
      <c r="J19" s="25"/>
    </row>
    <row r="20" spans="2:10" s="4" customFormat="1" ht="12">
      <c r="B20" s="4" t="s">
        <v>116</v>
      </c>
      <c r="D20" s="109">
        <v>352641657</v>
      </c>
      <c r="F20" s="125">
        <v>1418.5901740242814</v>
      </c>
      <c r="H20" s="4">
        <f t="shared" si="0"/>
        <v>16</v>
      </c>
      <c r="J20" s="25"/>
    </row>
    <row r="21" spans="2:10" s="4" customFormat="1" ht="12">
      <c r="B21" s="4" t="s">
        <v>117</v>
      </c>
      <c r="D21" s="109">
        <v>236680029</v>
      </c>
      <c r="F21" s="125">
        <v>1643.5770713110144</v>
      </c>
      <c r="H21" s="4">
        <f t="shared" si="0"/>
        <v>5</v>
      </c>
      <c r="J21" s="25"/>
    </row>
    <row r="22" spans="2:10" s="4" customFormat="1" ht="12">
      <c r="B22" s="4" t="s">
        <v>118</v>
      </c>
      <c r="D22" s="109">
        <v>212191554</v>
      </c>
      <c r="F22" s="125">
        <v>1441.8615431658343</v>
      </c>
      <c r="H22" s="4">
        <f t="shared" si="0"/>
        <v>14</v>
      </c>
      <c r="J22" s="25"/>
    </row>
    <row r="23" spans="2:10" s="4" customFormat="1" ht="12">
      <c r="B23" s="4" t="s">
        <v>28</v>
      </c>
      <c r="D23" s="109">
        <v>168316374</v>
      </c>
      <c r="F23" s="125">
        <v>1249.110375587203</v>
      </c>
      <c r="H23" s="4">
        <f t="shared" si="0"/>
        <v>21</v>
      </c>
      <c r="J23" s="25"/>
    </row>
    <row r="24" spans="2:10" s="4" customFormat="1" ht="12">
      <c r="B24" s="4" t="s">
        <v>8</v>
      </c>
      <c r="D24" s="109">
        <v>404375055</v>
      </c>
      <c r="F24" s="125">
        <v>1669.8810487367753</v>
      </c>
      <c r="H24" s="4">
        <f t="shared" si="0"/>
        <v>3</v>
      </c>
      <c r="J24" s="25"/>
    </row>
    <row r="25" spans="2:10" s="4" customFormat="1" ht="12">
      <c r="B25" s="4" t="s">
        <v>9</v>
      </c>
      <c r="D25" s="109">
        <v>101476019</v>
      </c>
      <c r="F25" s="125">
        <v>1670.3596484008494</v>
      </c>
      <c r="H25" s="4">
        <f t="shared" si="0"/>
        <v>2</v>
      </c>
      <c r="J25" s="25"/>
    </row>
    <row r="26" spans="2:10" s="4" customFormat="1" ht="12">
      <c r="B26" s="4" t="s">
        <v>10</v>
      </c>
      <c r="D26" s="109">
        <v>292367432</v>
      </c>
      <c r="F26" s="125">
        <v>1607.7748864423743</v>
      </c>
      <c r="H26" s="4">
        <f t="shared" si="0"/>
        <v>6</v>
      </c>
      <c r="J26" s="25"/>
    </row>
    <row r="27" spans="2:10" s="4" customFormat="1" ht="12">
      <c r="B27" s="4" t="s">
        <v>11</v>
      </c>
      <c r="D27" s="109">
        <v>120360861</v>
      </c>
      <c r="F27" s="125">
        <v>1729.7452107555007</v>
      </c>
      <c r="H27" s="4">
        <f t="shared" si="0"/>
        <v>1</v>
      </c>
      <c r="J27" s="25"/>
    </row>
    <row r="28" spans="2:10" s="4" customFormat="1" ht="12">
      <c r="B28" s="4" t="s">
        <v>12</v>
      </c>
      <c r="D28" s="109">
        <v>146340181</v>
      </c>
      <c r="F28" s="125">
        <v>1559.1989963348108</v>
      </c>
      <c r="H28" s="4">
        <f t="shared" si="0"/>
        <v>7</v>
      </c>
      <c r="J28" s="25"/>
    </row>
    <row r="29" spans="2:10" s="4" customFormat="1" ht="12">
      <c r="B29" s="4" t="s">
        <v>13</v>
      </c>
      <c r="D29" s="109">
        <v>101483006</v>
      </c>
      <c r="F29" s="125">
        <v>1066.737507095255</v>
      </c>
      <c r="H29" s="4">
        <f t="shared" si="0"/>
        <v>22</v>
      </c>
      <c r="J29" s="25"/>
    </row>
    <row r="30" spans="2:10" s="4" customFormat="1" ht="12">
      <c r="B30" s="4" t="s">
        <v>14</v>
      </c>
      <c r="C30" s="20"/>
      <c r="D30" s="109">
        <v>240796468</v>
      </c>
      <c r="E30" s="20"/>
      <c r="F30" s="125">
        <v>1534.0090461993223</v>
      </c>
      <c r="G30" s="20"/>
      <c r="H30" s="4">
        <f t="shared" si="0"/>
        <v>9</v>
      </c>
      <c r="J30" s="25"/>
    </row>
    <row r="31" spans="1:10" s="20" customFormat="1" ht="12">
      <c r="A31" s="4"/>
      <c r="B31" s="4" t="s">
        <v>15</v>
      </c>
      <c r="D31" s="109">
        <v>487912796</v>
      </c>
      <c r="F31" s="125">
        <v>1328.774737874125</v>
      </c>
      <c r="H31" s="4">
        <f t="shared" si="0"/>
        <v>19</v>
      </c>
      <c r="J31" s="25"/>
    </row>
    <row r="32" spans="2:8" s="4" customFormat="1" ht="6" customHeight="1">
      <c r="B32" s="15"/>
      <c r="C32" s="20"/>
      <c r="D32" s="21"/>
      <c r="E32" s="15"/>
      <c r="F32" s="126"/>
      <c r="G32" s="15"/>
      <c r="H32" s="15"/>
    </row>
    <row r="33" spans="2:8" s="4" customFormat="1" ht="16.5" customHeight="1">
      <c r="B33" s="22" t="s">
        <v>119</v>
      </c>
      <c r="C33" s="22"/>
      <c r="D33" s="23">
        <v>4651494400</v>
      </c>
      <c r="E33" s="22"/>
      <c r="F33" s="127">
        <v>1470.5376486860305</v>
      </c>
      <c r="G33" s="22"/>
      <c r="H33" s="22"/>
    </row>
    <row r="34" s="4" customFormat="1" ht="6" customHeight="1"/>
    <row r="35" s="4" customFormat="1" ht="12.75" customHeight="1">
      <c r="B35" s="24" t="s">
        <v>211</v>
      </c>
    </row>
    <row r="36" spans="1:8" ht="12.75" customHeight="1">
      <c r="A36" s="4"/>
      <c r="H36" s="26"/>
    </row>
    <row r="37" ht="12.75" customHeight="1">
      <c r="A37" s="4"/>
    </row>
    <row r="38" ht="15">
      <c r="A38" s="4"/>
    </row>
  </sheetData>
  <sheetProtection/>
  <mergeCells count="4">
    <mergeCell ref="B7:B8"/>
    <mergeCell ref="H7:H8"/>
    <mergeCell ref="D7:D8"/>
    <mergeCell ref="F7:F8"/>
  </mergeCells>
  <hyperlinks>
    <hyperlink ref="H1" location="'Content '!A1" display="Back to content 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zoomScale="60" zoomScaleNormal="60" zoomScalePageLayoutView="0" workbookViewId="0" topLeftCell="A1">
      <selection activeCell="B1" sqref="B1"/>
    </sheetView>
  </sheetViews>
  <sheetFormatPr defaultColWidth="8.88671875" defaultRowHeight="15"/>
  <cols>
    <col min="1" max="1" width="3.3359375" style="13" customWidth="1"/>
    <col min="2" max="2" width="19.10546875" style="13" customWidth="1"/>
    <col min="3" max="3" width="2.77734375" style="13" customWidth="1"/>
    <col min="4" max="4" width="16.21484375" style="13" customWidth="1"/>
    <col min="5" max="5" width="2.77734375" style="13" customWidth="1"/>
    <col min="6" max="6" width="16.21484375" style="13" customWidth="1"/>
    <col min="7" max="7" width="2.77734375" style="13" customWidth="1"/>
    <col min="8" max="8" width="18.6640625" style="13" customWidth="1"/>
    <col min="9" max="16384" width="8.88671875" style="13" customWidth="1"/>
  </cols>
  <sheetData>
    <row r="1" spans="2:8" ht="15">
      <c r="B1" s="14" t="s">
        <v>206</v>
      </c>
      <c r="H1" s="84" t="s">
        <v>204</v>
      </c>
    </row>
    <row r="2" s="4" customFormat="1" ht="6" customHeight="1"/>
    <row r="3" s="4" customFormat="1" ht="12.75">
      <c r="B3" s="10" t="s">
        <v>122</v>
      </c>
    </row>
    <row r="4" s="4" customFormat="1" ht="6" customHeight="1"/>
    <row r="5" s="4" customFormat="1" ht="12.75">
      <c r="B5" s="10" t="s">
        <v>212</v>
      </c>
    </row>
    <row r="6" spans="2:8" s="4" customFormat="1" ht="12.75" customHeight="1">
      <c r="B6" s="15"/>
      <c r="C6" s="15"/>
      <c r="D6" s="15"/>
      <c r="E6" s="15"/>
      <c r="F6" s="15"/>
      <c r="G6" s="15"/>
      <c r="H6" s="16" t="s">
        <v>102</v>
      </c>
    </row>
    <row r="7" spans="1:8" s="17" customFormat="1" ht="12.75">
      <c r="A7" s="4"/>
      <c r="B7" s="389" t="s">
        <v>120</v>
      </c>
      <c r="D7" s="385" t="s">
        <v>213</v>
      </c>
      <c r="F7" s="392" t="s">
        <v>17</v>
      </c>
      <c r="G7" s="392"/>
      <c r="H7" s="392"/>
    </row>
    <row r="8" spans="1:8" s="17" customFormat="1" ht="12.75">
      <c r="A8" s="4"/>
      <c r="B8" s="390"/>
      <c r="D8" s="387"/>
      <c r="F8" s="385" t="s">
        <v>105</v>
      </c>
      <c r="H8" s="385" t="s">
        <v>106</v>
      </c>
    </row>
    <row r="9" spans="1:8" s="17" customFormat="1" ht="12.75">
      <c r="A9" s="4"/>
      <c r="B9" s="390"/>
      <c r="D9" s="387"/>
      <c r="F9" s="388"/>
      <c r="G9" s="27"/>
      <c r="H9" s="388"/>
    </row>
    <row r="10" spans="2:8" s="4" customFormat="1" ht="12.75">
      <c r="B10" s="391"/>
      <c r="D10" s="28" t="s">
        <v>18</v>
      </c>
      <c r="E10" s="17"/>
      <c r="F10" s="29" t="s">
        <v>19</v>
      </c>
      <c r="G10" s="17"/>
      <c r="H10" s="29" t="s">
        <v>107</v>
      </c>
    </row>
    <row r="11" s="4" customFormat="1" ht="6" customHeight="1"/>
    <row r="12" spans="2:8" s="4" customFormat="1" ht="12">
      <c r="B12" s="4" t="s">
        <v>114</v>
      </c>
      <c r="D12" s="125">
        <v>4321</v>
      </c>
      <c r="E12" s="30"/>
      <c r="F12" s="125">
        <v>2163</v>
      </c>
      <c r="G12" s="30"/>
      <c r="H12" s="30">
        <v>2158</v>
      </c>
    </row>
    <row r="13" spans="2:8" s="4" customFormat="1" ht="12">
      <c r="B13" s="4" t="s">
        <v>0</v>
      </c>
      <c r="D13" s="125">
        <v>8164</v>
      </c>
      <c r="E13" s="30"/>
      <c r="F13" s="125">
        <v>4087</v>
      </c>
      <c r="G13" s="30"/>
      <c r="H13" s="30">
        <v>4077</v>
      </c>
    </row>
    <row r="14" spans="2:8" s="4" customFormat="1" ht="12">
      <c r="B14" s="4" t="s">
        <v>1</v>
      </c>
      <c r="D14" s="125">
        <v>6851</v>
      </c>
      <c r="E14" s="30"/>
      <c r="F14" s="125">
        <v>3430</v>
      </c>
      <c r="G14" s="30"/>
      <c r="H14" s="30">
        <v>3421</v>
      </c>
    </row>
    <row r="15" spans="2:8" s="4" customFormat="1" ht="12">
      <c r="B15" s="4" t="s">
        <v>2</v>
      </c>
      <c r="D15" s="125">
        <v>6036</v>
      </c>
      <c r="E15" s="30"/>
      <c r="F15" s="125">
        <v>3022</v>
      </c>
      <c r="G15" s="30"/>
      <c r="H15" s="30">
        <v>3014</v>
      </c>
    </row>
    <row r="16" spans="2:8" s="4" customFormat="1" ht="12">
      <c r="B16" s="4" t="s">
        <v>3</v>
      </c>
      <c r="D16" s="125">
        <v>8091</v>
      </c>
      <c r="E16" s="30"/>
      <c r="F16" s="125">
        <v>4051</v>
      </c>
      <c r="G16" s="30"/>
      <c r="H16" s="30">
        <v>4040</v>
      </c>
    </row>
    <row r="17" spans="2:8" s="4" customFormat="1" ht="12">
      <c r="B17" s="4" t="s">
        <v>115</v>
      </c>
      <c r="D17" s="125">
        <v>7007</v>
      </c>
      <c r="E17" s="30"/>
      <c r="F17" s="125">
        <v>3508</v>
      </c>
      <c r="G17" s="30"/>
      <c r="H17" s="30">
        <v>3499</v>
      </c>
    </row>
    <row r="18" spans="2:8" s="4" customFormat="1" ht="12">
      <c r="B18" s="4" t="s">
        <v>4</v>
      </c>
      <c r="D18" s="125">
        <v>9184</v>
      </c>
      <c r="E18" s="30"/>
      <c r="F18" s="125">
        <v>4598</v>
      </c>
      <c r="G18" s="30"/>
      <c r="H18" s="30">
        <v>4586</v>
      </c>
    </row>
    <row r="19" spans="2:8" s="4" customFormat="1" ht="12">
      <c r="B19" s="4" t="s">
        <v>5</v>
      </c>
      <c r="D19" s="125">
        <v>5785</v>
      </c>
      <c r="E19" s="30"/>
      <c r="F19" s="125">
        <v>2896</v>
      </c>
      <c r="G19" s="30"/>
      <c r="H19" s="30">
        <v>2889</v>
      </c>
    </row>
    <row r="20" spans="2:8" s="4" customFormat="1" ht="12">
      <c r="B20" s="4" t="s">
        <v>6</v>
      </c>
      <c r="D20" s="125">
        <v>7517</v>
      </c>
      <c r="E20" s="30"/>
      <c r="F20" s="125">
        <v>3764</v>
      </c>
      <c r="G20" s="30"/>
      <c r="H20" s="30">
        <v>3753</v>
      </c>
    </row>
    <row r="21" spans="2:8" s="4" customFormat="1" ht="12">
      <c r="B21" s="4" t="s">
        <v>7</v>
      </c>
      <c r="D21" s="125">
        <v>11866</v>
      </c>
      <c r="E21" s="30"/>
      <c r="F21" s="125">
        <v>5941</v>
      </c>
      <c r="G21" s="30"/>
      <c r="H21" s="30">
        <v>5925</v>
      </c>
    </row>
    <row r="22" spans="2:8" s="4" customFormat="1" ht="12">
      <c r="B22" s="4" t="s">
        <v>116</v>
      </c>
      <c r="D22" s="125">
        <v>12762</v>
      </c>
      <c r="E22" s="30"/>
      <c r="F22" s="125">
        <v>6390</v>
      </c>
      <c r="G22" s="30"/>
      <c r="H22" s="30">
        <v>6372</v>
      </c>
    </row>
    <row r="23" spans="2:8" s="4" customFormat="1" ht="12">
      <c r="B23" s="4" t="s">
        <v>117</v>
      </c>
      <c r="D23" s="125">
        <v>8918</v>
      </c>
      <c r="E23" s="30"/>
      <c r="F23" s="125">
        <v>4465</v>
      </c>
      <c r="G23" s="30"/>
      <c r="H23" s="30">
        <v>4453</v>
      </c>
    </row>
    <row r="24" spans="2:8" s="4" customFormat="1" ht="12">
      <c r="B24" s="4" t="s">
        <v>118</v>
      </c>
      <c r="D24" s="125">
        <v>7916</v>
      </c>
      <c r="E24" s="30"/>
      <c r="F24" s="125">
        <v>3963</v>
      </c>
      <c r="G24" s="30"/>
      <c r="H24" s="30">
        <v>3953</v>
      </c>
    </row>
    <row r="25" spans="2:8" s="4" customFormat="1" ht="12">
      <c r="B25" s="4" t="s">
        <v>28</v>
      </c>
      <c r="D25" s="125">
        <v>6867</v>
      </c>
      <c r="E25" s="30"/>
      <c r="F25" s="125">
        <v>3438</v>
      </c>
      <c r="G25" s="30"/>
      <c r="H25" s="30">
        <v>3429</v>
      </c>
    </row>
    <row r="26" spans="2:8" s="4" customFormat="1" ht="12">
      <c r="B26" s="4" t="s">
        <v>8</v>
      </c>
      <c r="D26" s="125">
        <v>13764</v>
      </c>
      <c r="E26" s="30"/>
      <c r="F26" s="125">
        <v>6891</v>
      </c>
      <c r="G26" s="30"/>
      <c r="H26" s="30">
        <v>6873</v>
      </c>
    </row>
    <row r="27" spans="2:8" s="4" customFormat="1" ht="12">
      <c r="B27" s="4" t="s">
        <v>9</v>
      </c>
      <c r="D27" s="125">
        <v>3136</v>
      </c>
      <c r="E27" s="30"/>
      <c r="F27" s="125">
        <v>1570</v>
      </c>
      <c r="G27" s="30"/>
      <c r="H27" s="30">
        <v>1566</v>
      </c>
    </row>
    <row r="28" spans="2:8" s="4" customFormat="1" ht="12">
      <c r="B28" s="4" t="s">
        <v>10</v>
      </c>
      <c r="D28" s="125">
        <v>9698</v>
      </c>
      <c r="E28" s="30"/>
      <c r="F28" s="125">
        <v>4856</v>
      </c>
      <c r="G28" s="30"/>
      <c r="H28" s="30">
        <v>4842</v>
      </c>
    </row>
    <row r="29" spans="2:8" s="4" customFormat="1" ht="12">
      <c r="B29" s="4" t="s">
        <v>11</v>
      </c>
      <c r="D29" s="125">
        <v>3816</v>
      </c>
      <c r="E29" s="30"/>
      <c r="F29" s="125">
        <v>1911</v>
      </c>
      <c r="G29" s="30"/>
      <c r="H29" s="30">
        <v>1905</v>
      </c>
    </row>
    <row r="30" spans="2:8" s="4" customFormat="1" ht="12">
      <c r="B30" s="4" t="s">
        <v>12</v>
      </c>
      <c r="D30" s="125">
        <v>5401</v>
      </c>
      <c r="E30" s="30"/>
      <c r="F30" s="125">
        <v>2704</v>
      </c>
      <c r="G30" s="30"/>
      <c r="H30" s="30">
        <v>2697</v>
      </c>
    </row>
    <row r="31" spans="2:8" s="4" customFormat="1" ht="12">
      <c r="B31" s="4" t="s">
        <v>13</v>
      </c>
      <c r="D31" s="125">
        <v>4869</v>
      </c>
      <c r="E31" s="30"/>
      <c r="F31" s="125">
        <v>2438</v>
      </c>
      <c r="G31" s="30"/>
      <c r="H31" s="30">
        <v>2431</v>
      </c>
    </row>
    <row r="32" spans="2:8" s="4" customFormat="1" ht="12">
      <c r="B32" s="4" t="s">
        <v>14</v>
      </c>
      <c r="D32" s="125">
        <v>8155</v>
      </c>
      <c r="E32" s="30"/>
      <c r="F32" s="125">
        <v>4083</v>
      </c>
      <c r="G32" s="30"/>
      <c r="H32" s="30">
        <v>4072</v>
      </c>
    </row>
    <row r="33" spans="2:8" s="4" customFormat="1" ht="12">
      <c r="B33" s="4" t="s">
        <v>15</v>
      </c>
      <c r="C33" s="20"/>
      <c r="D33" s="125">
        <v>17713</v>
      </c>
      <c r="E33" s="125"/>
      <c r="F33" s="125">
        <v>8868</v>
      </c>
      <c r="G33" s="125"/>
      <c r="H33" s="125">
        <v>8845</v>
      </c>
    </row>
    <row r="34" spans="2:8" s="4" customFormat="1" ht="6" customHeight="1">
      <c r="B34" s="15"/>
      <c r="C34" s="20"/>
      <c r="D34" s="126" t="s">
        <v>137</v>
      </c>
      <c r="E34" s="126"/>
      <c r="F34" s="126"/>
      <c r="G34" s="126"/>
      <c r="H34" s="126"/>
    </row>
    <row r="35" spans="2:8" s="4" customFormat="1" ht="16.5" customHeight="1">
      <c r="B35" s="22" t="s">
        <v>119</v>
      </c>
      <c r="C35" s="15"/>
      <c r="D35" s="127">
        <v>177837</v>
      </c>
      <c r="E35" s="127"/>
      <c r="F35" s="127">
        <v>89037</v>
      </c>
      <c r="G35" s="127"/>
      <c r="H35" s="127">
        <v>88800</v>
      </c>
    </row>
    <row r="36" s="4" customFormat="1" ht="12"/>
    <row r="37" s="4" customFormat="1" ht="12.75" customHeight="1">
      <c r="B37" s="24" t="s">
        <v>37</v>
      </c>
    </row>
    <row r="38" spans="1:2" s="4" customFormat="1" ht="12.75" customHeight="1">
      <c r="A38" s="13"/>
      <c r="B38" s="24" t="s">
        <v>103</v>
      </c>
    </row>
    <row r="39" spans="1:2" s="4" customFormat="1" ht="12.75" customHeight="1">
      <c r="A39" s="13"/>
      <c r="B39" s="24" t="s">
        <v>104</v>
      </c>
    </row>
  </sheetData>
  <sheetProtection/>
  <mergeCells count="5">
    <mergeCell ref="D7:D9"/>
    <mergeCell ref="F8:F9"/>
    <mergeCell ref="H8:H9"/>
    <mergeCell ref="B7:B10"/>
    <mergeCell ref="F7:H7"/>
  </mergeCells>
  <hyperlinks>
    <hyperlink ref="H1" location="'Content '!A1" display="Back to content 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ignoredErrors>
    <ignoredError sqref="D10:F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showGridLines="0" zoomScale="40" zoomScaleNormal="40" zoomScalePageLayoutView="0" workbookViewId="0" topLeftCell="A1">
      <selection activeCell="K24" sqref="H1:K24"/>
    </sheetView>
  </sheetViews>
  <sheetFormatPr defaultColWidth="8.88671875" defaultRowHeight="15"/>
  <cols>
    <col min="1" max="1" width="3.6640625" style="128" customWidth="1"/>
    <col min="2" max="2" width="65.77734375" style="12" customWidth="1"/>
    <col min="3" max="3" width="2.77734375" style="12" customWidth="1"/>
    <col min="4" max="4" width="10.6640625" style="12" customWidth="1"/>
    <col min="5" max="5" width="10.21484375" style="12" customWidth="1"/>
    <col min="6" max="6" width="2.77734375" style="12" customWidth="1"/>
    <col min="7" max="7" width="80.6640625" style="12" customWidth="1"/>
    <col min="8" max="8" width="8.88671875" style="12" customWidth="1"/>
    <col min="9" max="10" width="10.4453125" style="12" customWidth="1"/>
    <col min="11" max="16384" width="8.88671875" style="12" customWidth="1"/>
  </cols>
  <sheetData>
    <row r="1" spans="4:10" ht="15">
      <c r="D1" s="129"/>
      <c r="G1" s="129"/>
      <c r="I1" s="13"/>
      <c r="J1" s="113"/>
    </row>
    <row r="2" spans="1:10" ht="15">
      <c r="A2" s="130"/>
      <c r="B2" s="131" t="s">
        <v>232</v>
      </c>
      <c r="C2" s="32"/>
      <c r="D2" s="32"/>
      <c r="J2" s="243" t="s">
        <v>233</v>
      </c>
    </row>
    <row r="3" spans="1:4" s="4" customFormat="1" ht="6" customHeight="1">
      <c r="A3" s="130"/>
      <c r="B3" s="32"/>
      <c r="C3" s="32"/>
      <c r="D3" s="32"/>
    </row>
    <row r="4" spans="1:9" s="4" customFormat="1" ht="15">
      <c r="A4" s="130"/>
      <c r="B4" s="131" t="s">
        <v>234</v>
      </c>
      <c r="C4" s="32"/>
      <c r="D4" s="32"/>
      <c r="G4" s="131" t="s">
        <v>235</v>
      </c>
      <c r="H4" s="32"/>
      <c r="I4" s="32"/>
    </row>
    <row r="5" spans="1:9" s="4" customFormat="1" ht="15">
      <c r="A5" s="130"/>
      <c r="B5" s="131" t="s">
        <v>38</v>
      </c>
      <c r="C5" s="32"/>
      <c r="D5" s="132"/>
      <c r="G5" s="131" t="s">
        <v>38</v>
      </c>
      <c r="H5" s="32"/>
      <c r="I5" s="132"/>
    </row>
    <row r="6" spans="1:9" s="4" customFormat="1" ht="15">
      <c r="A6" s="130"/>
      <c r="B6" s="133"/>
      <c r="C6" s="133"/>
      <c r="D6" s="133"/>
      <c r="G6" s="133"/>
      <c r="H6" s="133"/>
      <c r="I6" s="133"/>
    </row>
    <row r="7" spans="1:10" s="4" customFormat="1" ht="30.75">
      <c r="A7" s="134"/>
      <c r="B7" s="246" t="s">
        <v>138</v>
      </c>
      <c r="C7" s="247"/>
      <c r="D7" s="248" t="s">
        <v>236</v>
      </c>
      <c r="E7" s="248" t="s">
        <v>237</v>
      </c>
      <c r="F7" s="248"/>
      <c r="G7" s="246" t="s">
        <v>138</v>
      </c>
      <c r="H7" s="247"/>
      <c r="I7" s="248" t="s">
        <v>236</v>
      </c>
      <c r="J7" s="248" t="s">
        <v>237</v>
      </c>
    </row>
    <row r="8" spans="1:10" s="4" customFormat="1" ht="18" customHeight="1">
      <c r="A8" s="130"/>
      <c r="B8" s="83" t="s">
        <v>139</v>
      </c>
      <c r="C8" s="131"/>
      <c r="D8" s="135"/>
      <c r="E8" s="136"/>
      <c r="F8" s="249"/>
      <c r="G8" s="261" t="s">
        <v>191</v>
      </c>
      <c r="H8" s="249"/>
      <c r="I8" s="249"/>
      <c r="J8" s="249"/>
    </row>
    <row r="9" spans="1:10" s="4" customFormat="1" ht="15" customHeight="1">
      <c r="A9" s="130"/>
      <c r="B9" s="250" t="s">
        <v>140</v>
      </c>
      <c r="C9" s="251"/>
      <c r="D9" s="252">
        <v>177837</v>
      </c>
      <c r="E9" s="252">
        <v>177837</v>
      </c>
      <c r="F9" s="136"/>
      <c r="G9" s="137" t="s">
        <v>238</v>
      </c>
      <c r="H9" s="251"/>
      <c r="I9" s="268">
        <v>12500</v>
      </c>
      <c r="J9" s="268">
        <v>3500</v>
      </c>
    </row>
    <row r="10" spans="1:10" s="4" customFormat="1" ht="14.25" customHeight="1">
      <c r="A10" s="134"/>
      <c r="B10" s="250" t="s">
        <v>36</v>
      </c>
      <c r="C10" s="251"/>
      <c r="D10" s="252">
        <v>60400</v>
      </c>
      <c r="E10" s="35">
        <v>60400</v>
      </c>
      <c r="F10" s="252"/>
      <c r="G10" s="137" t="s">
        <v>239</v>
      </c>
      <c r="H10" s="251"/>
      <c r="I10" s="268">
        <v>7700</v>
      </c>
      <c r="J10" s="268">
        <v>0</v>
      </c>
    </row>
    <row r="11" spans="1:10" s="4" customFormat="1" ht="15">
      <c r="A11" s="130"/>
      <c r="B11" s="138" t="s">
        <v>240</v>
      </c>
      <c r="C11" s="138"/>
      <c r="D11" s="142">
        <v>46677.311</v>
      </c>
      <c r="E11" s="142">
        <v>33480</v>
      </c>
      <c r="F11" s="35"/>
      <c r="G11" s="256" t="s">
        <v>142</v>
      </c>
      <c r="H11" s="257"/>
      <c r="I11" s="258">
        <f>SUM(I9:I10)</f>
        <v>20200</v>
      </c>
      <c r="J11" s="259">
        <f>SUM(J9:J10)</f>
        <v>3500</v>
      </c>
    </row>
    <row r="12" spans="1:10" s="4" customFormat="1" ht="15">
      <c r="A12" s="130"/>
      <c r="B12" s="251" t="s">
        <v>141</v>
      </c>
      <c r="C12" s="251"/>
      <c r="D12" s="253">
        <v>20000</v>
      </c>
      <c r="E12" s="253">
        <v>20000</v>
      </c>
      <c r="F12" s="142"/>
      <c r="G12" s="249"/>
      <c r="H12" s="249"/>
      <c r="I12" s="249"/>
      <c r="J12" s="249"/>
    </row>
    <row r="13" spans="1:10" s="4" customFormat="1" ht="18">
      <c r="A13" s="130"/>
      <c r="B13" s="250" t="s">
        <v>241</v>
      </c>
      <c r="C13" s="251"/>
      <c r="D13" s="252">
        <v>18000</v>
      </c>
      <c r="E13" s="254">
        <v>18000</v>
      </c>
      <c r="F13" s="253"/>
      <c r="G13" s="83" t="s">
        <v>147</v>
      </c>
      <c r="H13" s="131"/>
      <c r="I13" s="135"/>
      <c r="J13" s="136"/>
    </row>
    <row r="14" spans="1:10" s="4" customFormat="1" ht="15.75" customHeight="1">
      <c r="A14" s="130"/>
      <c r="B14" s="301" t="s">
        <v>243</v>
      </c>
      <c r="C14" s="251"/>
      <c r="D14" s="35">
        <v>5400</v>
      </c>
      <c r="E14" s="252">
        <v>0</v>
      </c>
      <c r="F14" s="254"/>
      <c r="G14" s="31" t="s">
        <v>242</v>
      </c>
      <c r="H14" s="32"/>
      <c r="I14" s="36">
        <v>16200</v>
      </c>
      <c r="J14" s="35" t="s">
        <v>153</v>
      </c>
    </row>
    <row r="15" spans="1:10" s="4" customFormat="1" ht="15">
      <c r="A15" s="130"/>
      <c r="B15" s="139" t="s">
        <v>244</v>
      </c>
      <c r="C15" s="251"/>
      <c r="D15" s="253">
        <v>4000.4</v>
      </c>
      <c r="E15" s="254" t="s">
        <v>153</v>
      </c>
      <c r="F15" s="252"/>
      <c r="G15" s="290" t="s">
        <v>142</v>
      </c>
      <c r="H15" s="257"/>
      <c r="I15" s="258">
        <f>SUM(I14:I14)</f>
        <v>16200</v>
      </c>
      <c r="J15" s="259">
        <f>SUM(J14:J14)</f>
        <v>0</v>
      </c>
    </row>
    <row r="16" spans="1:10" s="4" customFormat="1" ht="18">
      <c r="A16" s="130"/>
      <c r="B16" s="251" t="s">
        <v>245</v>
      </c>
      <c r="C16" s="251"/>
      <c r="D16" s="251">
        <v>0</v>
      </c>
      <c r="E16" s="254">
        <v>22000</v>
      </c>
      <c r="F16" s="254"/>
      <c r="G16" s="290"/>
      <c r="H16" s="257"/>
      <c r="I16" s="258"/>
      <c r="J16" s="259"/>
    </row>
    <row r="17" spans="1:10" s="4" customFormat="1" ht="18">
      <c r="A17" s="130"/>
      <c r="B17" s="250" t="s">
        <v>334</v>
      </c>
      <c r="C17" s="251"/>
      <c r="D17" s="252">
        <v>0</v>
      </c>
      <c r="E17" s="254">
        <v>16000</v>
      </c>
      <c r="F17" s="254"/>
      <c r="G17" s="269" t="s">
        <v>156</v>
      </c>
      <c r="H17" s="249"/>
      <c r="I17" s="267"/>
      <c r="J17" s="268"/>
    </row>
    <row r="18" spans="1:10" s="4" customFormat="1" ht="15">
      <c r="A18" s="134"/>
      <c r="B18" s="256" t="s">
        <v>142</v>
      </c>
      <c r="C18" s="257"/>
      <c r="D18" s="258">
        <f>SUM(D9:D17)</f>
        <v>332314.711</v>
      </c>
      <c r="E18" s="259">
        <f>SUM(E9:E17)</f>
        <v>347717</v>
      </c>
      <c r="F18" s="254"/>
      <c r="G18" s="250" t="s">
        <v>157</v>
      </c>
      <c r="H18" s="257"/>
      <c r="I18" s="255">
        <v>2000</v>
      </c>
      <c r="J18" s="252">
        <v>0</v>
      </c>
    </row>
    <row r="19" spans="1:10" s="10" customFormat="1" ht="15">
      <c r="A19" s="130"/>
      <c r="B19" s="256"/>
      <c r="C19" s="257"/>
      <c r="D19" s="260"/>
      <c r="E19" s="260"/>
      <c r="F19" s="252"/>
      <c r="G19" s="137" t="s">
        <v>35</v>
      </c>
      <c r="H19" s="249"/>
      <c r="I19" s="255">
        <v>860</v>
      </c>
      <c r="J19" s="252">
        <v>0</v>
      </c>
    </row>
    <row r="20" spans="1:10" s="4" customFormat="1" ht="15">
      <c r="A20" s="130"/>
      <c r="B20" s="261" t="s">
        <v>24</v>
      </c>
      <c r="C20" s="257"/>
      <c r="D20" s="260"/>
      <c r="E20" s="260"/>
      <c r="F20" s="259"/>
      <c r="G20" s="143" t="s">
        <v>142</v>
      </c>
      <c r="H20" s="249"/>
      <c r="I20" s="258">
        <f>I18+I19</f>
        <v>2860</v>
      </c>
      <c r="J20" s="259">
        <v>0</v>
      </c>
    </row>
    <row r="21" spans="1:10" s="4" customFormat="1" ht="15">
      <c r="A21" s="130"/>
      <c r="B21" s="262" t="s">
        <v>143</v>
      </c>
      <c r="C21" s="263"/>
      <c r="D21" s="253">
        <v>104370.813</v>
      </c>
      <c r="E21" s="253">
        <v>113269.445</v>
      </c>
      <c r="F21" s="260"/>
      <c r="G21" s="266"/>
      <c r="H21" s="249"/>
      <c r="I21" s="267"/>
      <c r="J21" s="268"/>
    </row>
    <row r="22" spans="1:10" s="4" customFormat="1" ht="15">
      <c r="A22" s="130"/>
      <c r="B22" s="262" t="s">
        <v>146</v>
      </c>
      <c r="C22" s="263"/>
      <c r="D22" s="252">
        <v>14028.087</v>
      </c>
      <c r="E22" s="252">
        <v>24022.556</v>
      </c>
      <c r="F22" s="260"/>
      <c r="G22" s="269" t="s">
        <v>194</v>
      </c>
      <c r="H22" s="257"/>
      <c r="I22" s="270"/>
      <c r="J22" s="271"/>
    </row>
    <row r="23" spans="1:10" s="4" customFormat="1" ht="15.75" customHeight="1">
      <c r="A23" s="130"/>
      <c r="B23" s="139" t="s">
        <v>144</v>
      </c>
      <c r="C23" s="251"/>
      <c r="D23" s="264">
        <v>7594.702</v>
      </c>
      <c r="E23" s="264">
        <v>4623.552</v>
      </c>
      <c r="F23" s="253"/>
      <c r="G23" s="291" t="s">
        <v>246</v>
      </c>
      <c r="H23" s="292"/>
      <c r="I23" s="293">
        <v>1200</v>
      </c>
      <c r="J23" s="293">
        <v>1200</v>
      </c>
    </row>
    <row r="24" spans="1:10" s="4" customFormat="1" ht="19.5" customHeight="1">
      <c r="A24" s="130"/>
      <c r="B24" s="137" t="s">
        <v>247</v>
      </c>
      <c r="C24" s="263"/>
      <c r="D24" s="35">
        <v>6615.588</v>
      </c>
      <c r="E24" s="35">
        <v>5359.928</v>
      </c>
      <c r="F24" s="252"/>
      <c r="G24" s="291" t="s">
        <v>248</v>
      </c>
      <c r="H24" s="292"/>
      <c r="I24" s="293">
        <v>155.295</v>
      </c>
      <c r="J24" s="293">
        <v>155.295</v>
      </c>
    </row>
    <row r="25" spans="1:10" s="4" customFormat="1" ht="15">
      <c r="A25" s="130"/>
      <c r="B25" s="262" t="s">
        <v>145</v>
      </c>
      <c r="C25" s="263"/>
      <c r="D25" s="252">
        <v>2893.619</v>
      </c>
      <c r="E25" s="252" t="s">
        <v>153</v>
      </c>
      <c r="F25" s="264"/>
      <c r="G25" s="256" t="s">
        <v>142</v>
      </c>
      <c r="H25" s="257"/>
      <c r="I25" s="258">
        <f>SUM(I23:I24)</f>
        <v>1355.295</v>
      </c>
      <c r="J25" s="259">
        <f>SUM(J23:J24)</f>
        <v>1355.295</v>
      </c>
    </row>
    <row r="26" spans="1:10" s="4" customFormat="1" ht="15">
      <c r="A26" s="130"/>
      <c r="B26" s="137" t="s">
        <v>249</v>
      </c>
      <c r="C26" s="263"/>
      <c r="D26" s="35">
        <v>300</v>
      </c>
      <c r="E26" s="35" t="s">
        <v>153</v>
      </c>
      <c r="F26" s="35"/>
      <c r="G26" s="256"/>
      <c r="H26" s="257"/>
      <c r="I26" s="258"/>
      <c r="J26" s="259"/>
    </row>
    <row r="27" spans="1:10" s="4" customFormat="1" ht="21" customHeight="1">
      <c r="A27" s="130"/>
      <c r="B27" s="256" t="s">
        <v>142</v>
      </c>
      <c r="C27" s="257"/>
      <c r="D27" s="258">
        <f>SUM(D21:D26)</f>
        <v>135802.809</v>
      </c>
      <c r="E27" s="259">
        <f>SUM(E21:E26)</f>
        <v>147275.48100000003</v>
      </c>
      <c r="F27" s="252"/>
      <c r="G27" s="261" t="s">
        <v>160</v>
      </c>
      <c r="H27" s="257"/>
      <c r="I27" s="258"/>
      <c r="J27" s="259"/>
    </row>
    <row r="28" spans="1:10" s="4" customFormat="1" ht="15">
      <c r="A28" s="134"/>
      <c r="B28" s="266"/>
      <c r="C28" s="249"/>
      <c r="D28" s="267"/>
      <c r="E28" s="268"/>
      <c r="F28" s="35"/>
      <c r="G28" s="139" t="s">
        <v>250</v>
      </c>
      <c r="H28" s="138"/>
      <c r="I28" s="36">
        <v>1000</v>
      </c>
      <c r="J28" s="35">
        <v>0</v>
      </c>
    </row>
    <row r="29" spans="1:10" s="4" customFormat="1" ht="15">
      <c r="A29" s="130"/>
      <c r="B29" s="269" t="s">
        <v>147</v>
      </c>
      <c r="C29" s="257"/>
      <c r="D29" s="270"/>
      <c r="E29" s="271"/>
      <c r="F29" s="252"/>
      <c r="G29" s="139" t="s">
        <v>251</v>
      </c>
      <c r="H29" s="138"/>
      <c r="I29" s="36">
        <v>300</v>
      </c>
      <c r="J29" s="35" t="s">
        <v>153</v>
      </c>
    </row>
    <row r="30" spans="1:10" s="10" customFormat="1" ht="15">
      <c r="A30" s="130"/>
      <c r="B30" s="266" t="s">
        <v>149</v>
      </c>
      <c r="C30" s="251"/>
      <c r="D30" s="252">
        <v>30000</v>
      </c>
      <c r="E30" s="35">
        <v>30000</v>
      </c>
      <c r="F30" s="259"/>
      <c r="G30" s="256" t="s">
        <v>142</v>
      </c>
      <c r="H30" s="257"/>
      <c r="I30" s="258">
        <f>SUM(I28:I29)</f>
        <v>1300</v>
      </c>
      <c r="J30" s="258">
        <f>SUM(J28:J29)</f>
        <v>0</v>
      </c>
    </row>
    <row r="31" spans="1:10" s="4" customFormat="1" ht="15">
      <c r="A31" s="130"/>
      <c r="B31" s="262" t="s">
        <v>148</v>
      </c>
      <c r="C31" s="251"/>
      <c r="D31" s="252">
        <v>23044</v>
      </c>
      <c r="E31" s="35">
        <v>30000</v>
      </c>
      <c r="F31" s="268"/>
      <c r="G31" s="265"/>
      <c r="H31" s="249"/>
      <c r="I31" s="255"/>
      <c r="J31" s="252"/>
    </row>
    <row r="32" spans="1:10" s="4" customFormat="1" ht="15">
      <c r="A32" s="134"/>
      <c r="B32" s="146" t="s">
        <v>252</v>
      </c>
      <c r="C32" s="138"/>
      <c r="D32" s="36">
        <v>16840.155</v>
      </c>
      <c r="E32" s="35">
        <v>20000</v>
      </c>
      <c r="F32" s="271"/>
      <c r="G32" s="147" t="s">
        <v>88</v>
      </c>
      <c r="H32" s="37"/>
      <c r="I32" s="282">
        <f>I11+I15+I20+I25+I30</f>
        <v>41915.295</v>
      </c>
      <c r="J32" s="282">
        <f>J11+J15+J20+J25+J30</f>
        <v>4855.295</v>
      </c>
    </row>
    <row r="33" spans="1:10" s="4" customFormat="1" ht="15">
      <c r="A33" s="130"/>
      <c r="B33" s="146" t="s">
        <v>253</v>
      </c>
      <c r="C33" s="138"/>
      <c r="D33" s="36">
        <v>11121.7</v>
      </c>
      <c r="E33" s="35">
        <v>20000</v>
      </c>
      <c r="F33" s="35"/>
      <c r="G33" s="283" t="s">
        <v>161</v>
      </c>
      <c r="H33" s="265"/>
      <c r="I33" s="39">
        <f>I32-I14-I29</f>
        <v>25415.295</v>
      </c>
      <c r="J33" s="39">
        <f>J32</f>
        <v>4855.295</v>
      </c>
    </row>
    <row r="34" spans="1:10" s="4" customFormat="1" ht="15">
      <c r="A34" s="134"/>
      <c r="B34" s="139" t="s">
        <v>33</v>
      </c>
      <c r="C34" s="251"/>
      <c r="D34" s="264">
        <v>5000</v>
      </c>
      <c r="E34" s="35">
        <v>5000</v>
      </c>
      <c r="F34" s="35"/>
      <c r="G34" s="284" t="s">
        <v>87</v>
      </c>
      <c r="H34" s="265"/>
      <c r="I34" s="285">
        <f>I32</f>
        <v>41915.295</v>
      </c>
      <c r="J34" s="285">
        <f>J32</f>
        <v>4855.295</v>
      </c>
    </row>
    <row r="35" spans="1:10" s="4" customFormat="1" ht="15">
      <c r="A35" s="130"/>
      <c r="B35" s="262" t="s">
        <v>150</v>
      </c>
      <c r="C35" s="251"/>
      <c r="D35" s="252">
        <v>4100</v>
      </c>
      <c r="E35" s="35" t="s">
        <v>153</v>
      </c>
      <c r="F35" s="35"/>
      <c r="G35" s="396" t="s">
        <v>199</v>
      </c>
      <c r="H35" s="396"/>
      <c r="I35" s="396"/>
      <c r="J35" s="396"/>
    </row>
    <row r="36" spans="1:10" s="4" customFormat="1" ht="15">
      <c r="A36" s="130"/>
      <c r="B36" s="266" t="s">
        <v>85</v>
      </c>
      <c r="C36" s="251"/>
      <c r="D36" s="252">
        <v>3888.747</v>
      </c>
      <c r="E36" s="35">
        <v>4000</v>
      </c>
      <c r="F36" s="35"/>
      <c r="G36" s="396"/>
      <c r="H36" s="396"/>
      <c r="I36" s="396"/>
      <c r="J36" s="396"/>
    </row>
    <row r="37" spans="1:10" s="4" customFormat="1" ht="18">
      <c r="A37" s="130"/>
      <c r="B37" s="146" t="s">
        <v>254</v>
      </c>
      <c r="C37" s="138"/>
      <c r="D37" s="36">
        <v>1901</v>
      </c>
      <c r="E37" s="35">
        <v>28000</v>
      </c>
      <c r="F37" s="35"/>
      <c r="G37" s="294" t="s">
        <v>200</v>
      </c>
      <c r="H37" s="295"/>
      <c r="I37" s="296"/>
      <c r="J37" s="298"/>
    </row>
    <row r="38" spans="1:10" s="4" customFormat="1" ht="15">
      <c r="A38" s="130"/>
      <c r="B38" s="256" t="s">
        <v>142</v>
      </c>
      <c r="C38" s="257"/>
      <c r="D38" s="258">
        <f>SUM(D30:D37)</f>
        <v>95895.602</v>
      </c>
      <c r="E38" s="259">
        <f>SUM(E30:E37)</f>
        <v>137000</v>
      </c>
      <c r="F38" s="35"/>
      <c r="G38" s="297" t="s">
        <v>201</v>
      </c>
      <c r="H38" s="265"/>
      <c r="I38" s="279"/>
      <c r="J38" s="279"/>
    </row>
    <row r="39" spans="1:10" s="4" customFormat="1" ht="15">
      <c r="A39" s="130"/>
      <c r="B39" s="256"/>
      <c r="C39" s="257"/>
      <c r="D39" s="258"/>
      <c r="E39" s="259"/>
      <c r="F39" s="35"/>
      <c r="G39" s="37" t="s">
        <v>162</v>
      </c>
      <c r="H39" s="265"/>
      <c r="I39" s="299"/>
      <c r="J39" s="299"/>
    </row>
    <row r="40" spans="1:11" s="4" customFormat="1" ht="15">
      <c r="A40" s="130"/>
      <c r="B40" s="273" t="s">
        <v>255</v>
      </c>
      <c r="C40" s="257"/>
      <c r="D40" s="258"/>
      <c r="E40" s="259"/>
      <c r="F40" s="35"/>
      <c r="G40" s="20"/>
      <c r="I40" s="147"/>
      <c r="J40" s="20"/>
      <c r="K40" s="20"/>
    </row>
    <row r="41" spans="1:11" s="4" customFormat="1" ht="15">
      <c r="A41" s="130"/>
      <c r="B41" s="137" t="s">
        <v>256</v>
      </c>
      <c r="C41" s="251"/>
      <c r="D41" s="33">
        <v>20849.393</v>
      </c>
      <c r="E41" s="33" t="s">
        <v>153</v>
      </c>
      <c r="F41" s="272"/>
      <c r="G41" s="20"/>
      <c r="I41" s="147"/>
      <c r="J41" s="20"/>
      <c r="K41" s="20"/>
    </row>
    <row r="42" spans="1:11" s="4" customFormat="1" ht="15">
      <c r="A42" s="130"/>
      <c r="B42" s="137" t="s">
        <v>257</v>
      </c>
      <c r="C42" s="251"/>
      <c r="D42" s="268">
        <v>12000</v>
      </c>
      <c r="E42" s="268">
        <v>12000</v>
      </c>
      <c r="F42" s="259"/>
      <c r="G42" s="20"/>
      <c r="I42" s="51"/>
      <c r="J42" s="20"/>
      <c r="K42" s="20"/>
    </row>
    <row r="43" spans="1:11" s="4" customFormat="1" ht="15">
      <c r="A43" s="134"/>
      <c r="B43" s="139" t="s">
        <v>152</v>
      </c>
      <c r="C43" s="138"/>
      <c r="D43" s="33">
        <v>5316</v>
      </c>
      <c r="E43" s="33">
        <v>13179</v>
      </c>
      <c r="F43" s="259"/>
      <c r="G43" s="40"/>
      <c r="I43" s="149"/>
      <c r="J43" s="20"/>
      <c r="K43" s="20"/>
    </row>
    <row r="44" spans="1:11" s="4" customFormat="1" ht="15">
      <c r="A44" s="130"/>
      <c r="B44" s="266" t="s">
        <v>131</v>
      </c>
      <c r="C44" s="251"/>
      <c r="D44" s="268">
        <v>3565</v>
      </c>
      <c r="E44" s="268" t="s">
        <v>153</v>
      </c>
      <c r="F44" s="259"/>
      <c r="G44" s="20"/>
      <c r="I44" s="20"/>
      <c r="J44" s="20"/>
      <c r="K44" s="20"/>
    </row>
    <row r="45" spans="1:11" s="4" customFormat="1" ht="15">
      <c r="A45" s="134"/>
      <c r="B45" s="137" t="s">
        <v>258</v>
      </c>
      <c r="C45" s="251"/>
      <c r="D45" s="268">
        <v>1000</v>
      </c>
      <c r="E45" s="268" t="s">
        <v>153</v>
      </c>
      <c r="F45" s="33"/>
      <c r="G45" s="20"/>
      <c r="I45" s="147"/>
      <c r="J45" s="20"/>
      <c r="K45" s="20"/>
    </row>
    <row r="46" spans="1:11" s="4" customFormat="1" ht="15">
      <c r="A46" s="130"/>
      <c r="B46" s="137" t="s">
        <v>259</v>
      </c>
      <c r="C46" s="251"/>
      <c r="D46" s="268">
        <v>687.672</v>
      </c>
      <c r="E46" s="268">
        <v>509.775</v>
      </c>
      <c r="F46" s="268"/>
      <c r="G46" s="20"/>
      <c r="I46" s="150"/>
      <c r="J46" s="20"/>
      <c r="K46" s="20"/>
    </row>
    <row r="47" spans="1:11" s="4" customFormat="1" ht="15">
      <c r="A47" s="130"/>
      <c r="B47" s="137" t="s">
        <v>260</v>
      </c>
      <c r="C47" s="251"/>
      <c r="D47" s="268">
        <v>36.026</v>
      </c>
      <c r="E47" s="268">
        <v>40.531</v>
      </c>
      <c r="F47" s="33"/>
      <c r="G47" s="40"/>
      <c r="I47" s="149"/>
      <c r="J47" s="20"/>
      <c r="K47" s="20"/>
    </row>
    <row r="48" spans="1:11" s="4" customFormat="1" ht="15">
      <c r="A48" s="130"/>
      <c r="B48" s="274" t="s">
        <v>142</v>
      </c>
      <c r="C48" s="257"/>
      <c r="D48" s="275">
        <f>SUM(D41:D47)</f>
        <v>43454.09099999999</v>
      </c>
      <c r="E48" s="271">
        <f>SUM(E41:E47)</f>
        <v>25729.306</v>
      </c>
      <c r="F48" s="268"/>
      <c r="G48" s="40"/>
      <c r="I48" s="149"/>
      <c r="J48" s="20"/>
      <c r="K48" s="20"/>
    </row>
    <row r="49" spans="1:11" s="4" customFormat="1" ht="15">
      <c r="A49" s="130"/>
      <c r="B49" s="274"/>
      <c r="C49" s="257"/>
      <c r="D49" s="275"/>
      <c r="E49" s="271"/>
      <c r="F49" s="268"/>
      <c r="G49" s="20"/>
      <c r="I49" s="20"/>
      <c r="J49" s="20"/>
      <c r="K49" s="20"/>
    </row>
    <row r="50" spans="1:11" s="4" customFormat="1" ht="15">
      <c r="A50" s="134"/>
      <c r="B50" s="273" t="s">
        <v>156</v>
      </c>
      <c r="C50" s="257"/>
      <c r="D50" s="275"/>
      <c r="E50" s="271"/>
      <c r="F50" s="268"/>
      <c r="G50" s="20"/>
      <c r="I50" s="52"/>
      <c r="J50" s="20"/>
      <c r="K50" s="20"/>
    </row>
    <row r="51" spans="1:11" s="4" customFormat="1" ht="15">
      <c r="A51" s="130"/>
      <c r="B51" s="250" t="s">
        <v>157</v>
      </c>
      <c r="C51" s="251"/>
      <c r="D51" s="264">
        <v>24000</v>
      </c>
      <c r="E51" s="33">
        <v>45000</v>
      </c>
      <c r="F51" s="268"/>
      <c r="G51" s="20"/>
      <c r="I51" s="51"/>
      <c r="J51" s="20"/>
      <c r="K51" s="20"/>
    </row>
    <row r="52" spans="1:11" s="4" customFormat="1" ht="15">
      <c r="A52" s="130"/>
      <c r="B52" s="137" t="s">
        <v>35</v>
      </c>
      <c r="C52" s="251"/>
      <c r="D52" s="35">
        <v>4529</v>
      </c>
      <c r="E52" s="254">
        <v>5529</v>
      </c>
      <c r="F52" s="268"/>
      <c r="G52" s="20"/>
      <c r="I52" s="51"/>
      <c r="J52" s="20"/>
      <c r="K52" s="20"/>
    </row>
    <row r="53" spans="1:11" s="4" customFormat="1" ht="15">
      <c r="A53" s="134"/>
      <c r="B53" s="276" t="s">
        <v>142</v>
      </c>
      <c r="C53" s="257"/>
      <c r="D53" s="270">
        <f>SUM(D51:D52)</f>
        <v>28529</v>
      </c>
      <c r="E53" s="270">
        <f>SUM(E51:E52)</f>
        <v>50529</v>
      </c>
      <c r="F53" s="271"/>
      <c r="G53" s="20"/>
      <c r="I53" s="51"/>
      <c r="J53" s="20"/>
      <c r="K53" s="20"/>
    </row>
    <row r="54" spans="1:11" s="4" customFormat="1" ht="15">
      <c r="A54" s="134"/>
      <c r="B54" s="276"/>
      <c r="C54" s="257"/>
      <c r="D54" s="270"/>
      <c r="E54" s="270"/>
      <c r="F54" s="271"/>
      <c r="G54" s="40"/>
      <c r="I54" s="149"/>
      <c r="J54" s="20"/>
      <c r="K54" s="20"/>
    </row>
    <row r="55" spans="1:11" s="4" customFormat="1" ht="15">
      <c r="A55" s="130"/>
      <c r="B55" s="273" t="s">
        <v>158</v>
      </c>
      <c r="C55" s="257"/>
      <c r="D55" s="260"/>
      <c r="E55" s="260"/>
      <c r="F55" s="33"/>
      <c r="G55" s="40"/>
      <c r="I55" s="149"/>
      <c r="J55" s="20"/>
      <c r="K55" s="20"/>
    </row>
    <row r="56" spans="1:11" s="4" customFormat="1" ht="15">
      <c r="A56" s="128"/>
      <c r="B56" s="262" t="s">
        <v>159</v>
      </c>
      <c r="C56" s="263"/>
      <c r="D56" s="252">
        <v>3200</v>
      </c>
      <c r="E56" s="252">
        <v>3500</v>
      </c>
      <c r="F56" s="254"/>
      <c r="G56" s="42"/>
      <c r="H56" s="5"/>
      <c r="I56" s="5"/>
      <c r="J56" s="5"/>
      <c r="K56" s="20"/>
    </row>
    <row r="57" spans="1:7" s="5" customFormat="1" ht="14.25" customHeight="1">
      <c r="A57" s="130"/>
      <c r="B57" s="139" t="s">
        <v>195</v>
      </c>
      <c r="C57" s="144"/>
      <c r="D57" s="252">
        <v>74.527</v>
      </c>
      <c r="E57" s="252">
        <v>74.527</v>
      </c>
      <c r="F57" s="270"/>
      <c r="G57" s="6"/>
    </row>
    <row r="58" spans="1:7" s="5" customFormat="1" ht="15">
      <c r="A58" s="151"/>
      <c r="B58" s="256" t="s">
        <v>142</v>
      </c>
      <c r="C58" s="257"/>
      <c r="D58" s="260">
        <f>SUM(D56:D57)</f>
        <v>3274.527</v>
      </c>
      <c r="E58" s="260">
        <f>SUM(E56:E57)</f>
        <v>3574.527</v>
      </c>
      <c r="F58" s="260"/>
      <c r="G58" s="43"/>
    </row>
    <row r="59" spans="1:7" s="5" customFormat="1" ht="15">
      <c r="A59" s="130"/>
      <c r="B59" s="256"/>
      <c r="C59" s="257"/>
      <c r="D59" s="260"/>
      <c r="E59" s="260"/>
      <c r="F59" s="252"/>
      <c r="G59" s="43"/>
    </row>
    <row r="60" spans="1:10" s="5" customFormat="1" ht="15">
      <c r="A60" s="130"/>
      <c r="B60" s="277" t="s">
        <v>160</v>
      </c>
      <c r="C60" s="257"/>
      <c r="D60" s="278"/>
      <c r="E60" s="260"/>
      <c r="F60" s="252"/>
      <c r="G60" s="41"/>
      <c r="I60" s="7"/>
      <c r="J60" s="7"/>
    </row>
    <row r="61" spans="1:11" s="5" customFormat="1" ht="18">
      <c r="A61" s="151"/>
      <c r="B61" s="250" t="s">
        <v>261</v>
      </c>
      <c r="C61" s="251"/>
      <c r="D61" s="264">
        <v>800</v>
      </c>
      <c r="E61" s="145">
        <v>1100</v>
      </c>
      <c r="F61" s="252"/>
      <c r="G61" s="20"/>
      <c r="H61" s="4"/>
      <c r="I61" s="20"/>
      <c r="J61" s="20"/>
      <c r="K61" s="6"/>
    </row>
    <row r="62" spans="1:11" s="4" customFormat="1" ht="15">
      <c r="A62" s="128"/>
      <c r="B62" s="139" t="s">
        <v>262</v>
      </c>
      <c r="C62" s="138"/>
      <c r="D62" s="36">
        <v>777.74</v>
      </c>
      <c r="E62" s="36">
        <v>777.74</v>
      </c>
      <c r="F62" s="260"/>
      <c r="G62" s="152"/>
      <c r="H62" s="153"/>
      <c r="I62" s="153"/>
      <c r="J62" s="153"/>
      <c r="K62" s="20"/>
    </row>
    <row r="63" spans="1:10" s="153" customFormat="1" ht="18">
      <c r="A63" s="130"/>
      <c r="B63" s="139" t="s">
        <v>263</v>
      </c>
      <c r="C63" s="138"/>
      <c r="D63" s="36">
        <v>0</v>
      </c>
      <c r="E63" s="35">
        <v>5000</v>
      </c>
      <c r="F63" s="260"/>
      <c r="G63" s="12"/>
      <c r="H63" s="12"/>
      <c r="I63" s="12"/>
      <c r="J63" s="12"/>
    </row>
    <row r="64" spans="2:6" ht="15">
      <c r="B64" s="256" t="s">
        <v>142</v>
      </c>
      <c r="C64" s="257"/>
      <c r="D64" s="260">
        <f>SUM(D61:D63)</f>
        <v>1577.74</v>
      </c>
      <c r="E64" s="260">
        <f>SUM(E61:E63)</f>
        <v>6877.74</v>
      </c>
      <c r="F64" s="264"/>
    </row>
    <row r="65" spans="2:6" ht="15">
      <c r="B65" s="256"/>
      <c r="C65" s="257"/>
      <c r="D65" s="260"/>
      <c r="E65" s="260"/>
      <c r="F65" s="145"/>
    </row>
    <row r="66" spans="2:6" ht="15">
      <c r="B66" s="83" t="s">
        <v>264</v>
      </c>
      <c r="C66" s="131"/>
      <c r="D66" s="136"/>
      <c r="E66" s="136"/>
      <c r="F66" s="36"/>
    </row>
    <row r="67" spans="2:6" ht="15">
      <c r="B67" s="139" t="s">
        <v>265</v>
      </c>
      <c r="C67" s="131"/>
      <c r="D67" s="35">
        <v>825</v>
      </c>
      <c r="E67" s="35">
        <v>5072</v>
      </c>
      <c r="F67" s="35"/>
    </row>
    <row r="68" spans="2:6" ht="15">
      <c r="B68" s="140" t="s">
        <v>142</v>
      </c>
      <c r="C68" s="131"/>
      <c r="D68" s="135">
        <f>SUM(D67:D67)</f>
        <v>825</v>
      </c>
      <c r="E68" s="136">
        <f>SUM(E67:E67)</f>
        <v>5072</v>
      </c>
      <c r="F68" s="272"/>
    </row>
    <row r="69" spans="2:6" ht="15">
      <c r="B69" s="256"/>
      <c r="C69" s="257"/>
      <c r="D69" s="260"/>
      <c r="E69" s="260"/>
      <c r="F69" s="260"/>
    </row>
    <row r="70" spans="2:6" ht="15">
      <c r="B70" s="261" t="s">
        <v>154</v>
      </c>
      <c r="C70" s="257"/>
      <c r="D70" s="260"/>
      <c r="E70" s="260"/>
      <c r="F70" s="136"/>
    </row>
    <row r="71" spans="2:6" ht="15">
      <c r="B71" s="280" t="s">
        <v>155</v>
      </c>
      <c r="C71" s="251"/>
      <c r="D71" s="281">
        <v>470</v>
      </c>
      <c r="E71" s="281">
        <v>235</v>
      </c>
      <c r="F71" s="35"/>
    </row>
    <row r="72" spans="2:6" ht="15">
      <c r="B72" s="256" t="s">
        <v>142</v>
      </c>
      <c r="C72" s="257"/>
      <c r="D72" s="260">
        <f>SUM(D71:D71)</f>
        <v>470</v>
      </c>
      <c r="E72" s="260">
        <f>SUM(E71:E71)</f>
        <v>235</v>
      </c>
      <c r="F72" s="136"/>
    </row>
    <row r="73" spans="2:6" ht="15">
      <c r="B73" s="34"/>
      <c r="C73" s="249"/>
      <c r="D73" s="279"/>
      <c r="E73" s="264"/>
      <c r="F73" s="260"/>
    </row>
    <row r="74" spans="2:6" ht="15">
      <c r="B74" s="147" t="s">
        <v>88</v>
      </c>
      <c r="C74" s="37"/>
      <c r="D74" s="282">
        <f>D18+D27+D38+D53+D48+D68+D58+D64+D72</f>
        <v>642143.48</v>
      </c>
      <c r="E74" s="282">
        <f>E18+E27+E38+E53+E48+E68+E58+E64+E72</f>
        <v>724010.054</v>
      </c>
      <c r="F74" s="260"/>
    </row>
    <row r="75" spans="2:6" ht="30.75">
      <c r="B75" s="283" t="s">
        <v>161</v>
      </c>
      <c r="C75" s="265"/>
      <c r="D75" s="141">
        <f>D74-D15-D25-D26-D35-D41-D44-D45</f>
        <v>605435.068</v>
      </c>
      <c r="E75" s="141">
        <f>E74</f>
        <v>724010.054</v>
      </c>
      <c r="F75" s="281"/>
    </row>
    <row r="76" spans="2:6" ht="15">
      <c r="B76" s="284" t="s">
        <v>87</v>
      </c>
      <c r="C76" s="265"/>
      <c r="D76" s="285">
        <f>D74</f>
        <v>642143.48</v>
      </c>
      <c r="E76" s="285">
        <f>E74</f>
        <v>724010.054</v>
      </c>
      <c r="F76" s="260"/>
    </row>
    <row r="77" spans="2:6" ht="15">
      <c r="B77" s="286"/>
      <c r="C77" s="265"/>
      <c r="D77" s="260"/>
      <c r="E77" s="260"/>
      <c r="F77" s="260"/>
    </row>
    <row r="78" spans="2:6" ht="15" customHeight="1">
      <c r="B78" s="393" t="s">
        <v>199</v>
      </c>
      <c r="C78" s="394"/>
      <c r="D78" s="394"/>
      <c r="E78" s="394"/>
      <c r="F78" s="264"/>
    </row>
    <row r="79" spans="2:6" ht="30.75">
      <c r="B79" s="244" t="s">
        <v>200</v>
      </c>
      <c r="C79" s="137"/>
      <c r="D79" s="136"/>
      <c r="E79" s="136"/>
      <c r="F79" s="282"/>
    </row>
    <row r="80" spans="2:6" ht="21.75" customHeight="1">
      <c r="B80" s="244" t="s">
        <v>201</v>
      </c>
      <c r="C80" s="137"/>
      <c r="D80" s="136"/>
      <c r="E80" s="136"/>
      <c r="F80" s="141"/>
    </row>
    <row r="81" spans="2:6" ht="15">
      <c r="B81" s="38" t="s">
        <v>162</v>
      </c>
      <c r="C81" s="249"/>
      <c r="D81" s="249"/>
      <c r="E81" s="249"/>
      <c r="F81" s="260"/>
    </row>
    <row r="82" spans="2:6" ht="34.5" customHeight="1">
      <c r="B82" s="395" t="s">
        <v>344</v>
      </c>
      <c r="C82" s="395"/>
      <c r="D82" s="395"/>
      <c r="E82" s="395"/>
      <c r="F82" s="260"/>
    </row>
    <row r="83" spans="2:6" ht="18">
      <c r="B83" s="287" t="s">
        <v>266</v>
      </c>
      <c r="C83" s="249"/>
      <c r="D83" s="249"/>
      <c r="E83" s="249"/>
      <c r="F83" s="136"/>
    </row>
    <row r="84" spans="2:6" ht="36" customHeight="1">
      <c r="B84" s="288" t="s">
        <v>267</v>
      </c>
      <c r="C84" s="289"/>
      <c r="D84" s="289"/>
      <c r="E84" s="289"/>
      <c r="F84" s="136"/>
    </row>
    <row r="85" spans="2:6" ht="18">
      <c r="B85" s="287" t="s">
        <v>268</v>
      </c>
      <c r="C85" s="289"/>
      <c r="D85" s="289"/>
      <c r="E85" s="289"/>
      <c r="F85" s="249"/>
    </row>
    <row r="86" spans="2:6" ht="15">
      <c r="B86" s="138"/>
      <c r="C86" s="249"/>
      <c r="D86" s="249"/>
      <c r="E86" s="249"/>
      <c r="F86" s="249"/>
    </row>
    <row r="87" spans="2:6" ht="15">
      <c r="B87" s="287"/>
      <c r="C87" s="249"/>
      <c r="D87" s="249"/>
      <c r="E87" s="249"/>
      <c r="F87" s="249"/>
    </row>
    <row r="88" spans="2:6" ht="15">
      <c r="B88" s="288"/>
      <c r="C88" s="289"/>
      <c r="D88" s="289"/>
      <c r="E88" s="289"/>
      <c r="F88" s="249"/>
    </row>
    <row r="89" spans="2:6" ht="15">
      <c r="B89" s="287"/>
      <c r="C89" s="289"/>
      <c r="D89" s="289"/>
      <c r="E89" s="289"/>
      <c r="F89" s="289"/>
    </row>
    <row r="90" ht="15">
      <c r="F90" s="289"/>
    </row>
  </sheetData>
  <sheetProtection/>
  <mergeCells count="3">
    <mergeCell ref="B78:E78"/>
    <mergeCell ref="B82:E82"/>
    <mergeCell ref="G35:J36"/>
  </mergeCells>
  <hyperlinks>
    <hyperlink ref="J2" location="'Content '!A1" display="Back to content"/>
  </hyperlinks>
  <printOptions/>
  <pageMargins left="0.7480314960629921" right="0.7480314960629921" top="0.8661417322834646" bottom="0.5511811023622047" header="0.5118110236220472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35"/>
  <sheetViews>
    <sheetView showGridLines="0" zoomScale="60" zoomScaleNormal="60" zoomScalePageLayoutView="0" workbookViewId="0" topLeftCell="A1">
      <selection activeCell="B1" sqref="B1"/>
    </sheetView>
  </sheetViews>
  <sheetFormatPr defaultColWidth="8.88671875" defaultRowHeight="15"/>
  <cols>
    <col min="1" max="1" width="3.3359375" style="13" customWidth="1"/>
    <col min="2" max="2" width="19.10546875" style="13" customWidth="1"/>
    <col min="3" max="3" width="2.77734375" style="13" customWidth="1"/>
    <col min="4" max="4" width="16.21484375" style="13" customWidth="1"/>
    <col min="5" max="5" width="2.77734375" style="13" customWidth="1"/>
    <col min="6" max="6" width="16.21484375" style="13" customWidth="1"/>
    <col min="7" max="7" width="2.77734375" style="13" customWidth="1"/>
    <col min="8" max="8" width="12.4453125" style="13" customWidth="1"/>
    <col min="9" max="9" width="2.4453125" style="13" customWidth="1"/>
    <col min="10" max="10" width="14.77734375" style="13" customWidth="1"/>
    <col min="11" max="16384" width="8.88671875" style="13" customWidth="1"/>
  </cols>
  <sheetData>
    <row r="1" spans="2:10" ht="15">
      <c r="B1" s="14" t="s">
        <v>206</v>
      </c>
      <c r="J1" s="84" t="s">
        <v>204</v>
      </c>
    </row>
    <row r="2" s="4" customFormat="1" ht="6" customHeight="1"/>
    <row r="3" s="4" customFormat="1" ht="12.75">
      <c r="B3" s="10" t="s">
        <v>122</v>
      </c>
    </row>
    <row r="4" s="4" customFormat="1" ht="6" customHeight="1"/>
    <row r="5" s="4" customFormat="1" ht="12.75">
      <c r="B5" s="10" t="s">
        <v>109</v>
      </c>
    </row>
    <row r="6" spans="2:10" s="4" customFormat="1" ht="12.75" customHeight="1">
      <c r="B6" s="15"/>
      <c r="C6" s="15"/>
      <c r="D6" s="15"/>
      <c r="E6" s="15"/>
      <c r="F6" s="15"/>
      <c r="G6" s="15"/>
      <c r="H6" s="16"/>
      <c r="I6" s="15"/>
      <c r="J6" s="87" t="s">
        <v>102</v>
      </c>
    </row>
    <row r="7" spans="2:10" s="10" customFormat="1" ht="25.5" customHeight="1">
      <c r="B7" s="383" t="s">
        <v>120</v>
      </c>
      <c r="D7" s="397" t="s">
        <v>31</v>
      </c>
      <c r="E7" s="397"/>
      <c r="F7" s="397"/>
      <c r="H7" s="388" t="s">
        <v>110</v>
      </c>
      <c r="J7" s="398" t="s">
        <v>205</v>
      </c>
    </row>
    <row r="8" spans="2:10" s="10" customFormat="1" ht="25.5" customHeight="1">
      <c r="B8" s="384"/>
      <c r="D8" s="44" t="s">
        <v>20</v>
      </c>
      <c r="E8" s="17"/>
      <c r="F8" s="44" t="s">
        <v>21</v>
      </c>
      <c r="G8" s="17"/>
      <c r="H8" s="386"/>
      <c r="J8" s="399"/>
    </row>
    <row r="9" s="4" customFormat="1" ht="6" customHeight="1"/>
    <row r="10" spans="2:10" s="4" customFormat="1" ht="12">
      <c r="B10" s="4" t="s">
        <v>114</v>
      </c>
      <c r="D10" s="125">
        <v>2865.3494354658214</v>
      </c>
      <c r="E10" s="30"/>
      <c r="F10" s="125">
        <v>5299.822999752104</v>
      </c>
      <c r="G10" s="30"/>
      <c r="H10" s="125">
        <v>0</v>
      </c>
      <c r="I10" s="30"/>
      <c r="J10" s="30">
        <v>8165.172435217925</v>
      </c>
    </row>
    <row r="11" spans="2:10" s="4" customFormat="1" ht="12">
      <c r="B11" s="4" t="s">
        <v>0</v>
      </c>
      <c r="D11" s="125">
        <v>5217.544312793918</v>
      </c>
      <c r="E11" s="30"/>
      <c r="F11" s="125">
        <v>9655.984871529025</v>
      </c>
      <c r="G11" s="30"/>
      <c r="H11" s="125">
        <v>0</v>
      </c>
      <c r="I11" s="30"/>
      <c r="J11" s="30">
        <v>14873.529184322942</v>
      </c>
    </row>
    <row r="12" spans="2:10" s="4" customFormat="1" ht="12">
      <c r="B12" s="4" t="s">
        <v>1</v>
      </c>
      <c r="D12" s="125">
        <v>4383.782989124801</v>
      </c>
      <c r="E12" s="30"/>
      <c r="F12" s="125">
        <v>8112.795480169703</v>
      </c>
      <c r="G12" s="30"/>
      <c r="H12" s="125">
        <v>0</v>
      </c>
      <c r="I12" s="30"/>
      <c r="J12" s="30">
        <v>12496.578469294505</v>
      </c>
    </row>
    <row r="13" spans="2:10" s="4" customFormat="1" ht="12">
      <c r="B13" s="4" t="s">
        <v>2</v>
      </c>
      <c r="D13" s="125">
        <v>4007.157264383938</v>
      </c>
      <c r="E13" s="30"/>
      <c r="F13" s="125">
        <v>7411.593344836712</v>
      </c>
      <c r="G13" s="30"/>
      <c r="H13" s="125">
        <v>0</v>
      </c>
      <c r="I13" s="30"/>
      <c r="J13" s="30">
        <v>11418.75060922065</v>
      </c>
    </row>
    <row r="14" spans="2:10" s="4" customFormat="1" ht="12">
      <c r="B14" s="4" t="s">
        <v>3</v>
      </c>
      <c r="D14" s="125">
        <v>5332.980254156564</v>
      </c>
      <c r="E14" s="30"/>
      <c r="F14" s="125">
        <v>9864.890551849594</v>
      </c>
      <c r="G14" s="30"/>
      <c r="H14" s="125">
        <v>0</v>
      </c>
      <c r="I14" s="30"/>
      <c r="J14" s="30">
        <v>15197.870806006158</v>
      </c>
    </row>
    <row r="15" spans="2:10" s="4" customFormat="1" ht="12">
      <c r="B15" s="4" t="s">
        <v>115</v>
      </c>
      <c r="D15" s="125">
        <v>4410.014458393068</v>
      </c>
      <c r="E15" s="30"/>
      <c r="F15" s="125">
        <v>8163.479157614758</v>
      </c>
      <c r="G15" s="30"/>
      <c r="H15" s="125">
        <v>0</v>
      </c>
      <c r="I15" s="30"/>
      <c r="J15" s="30">
        <v>12573.493616007825</v>
      </c>
    </row>
    <row r="16" spans="2:10" s="4" customFormat="1" ht="12">
      <c r="B16" s="4" t="s">
        <v>4</v>
      </c>
      <c r="D16" s="125">
        <v>6077.051267831241</v>
      </c>
      <c r="E16" s="30"/>
      <c r="F16" s="125">
        <v>11240.608312581353</v>
      </c>
      <c r="G16" s="30"/>
      <c r="H16" s="125">
        <v>0</v>
      </c>
      <c r="I16" s="30"/>
      <c r="J16" s="30">
        <v>17317.659580412594</v>
      </c>
    </row>
    <row r="17" spans="2:10" s="4" customFormat="1" ht="12">
      <c r="B17" s="4" t="s">
        <v>5</v>
      </c>
      <c r="D17" s="125">
        <v>3448.0169298796395</v>
      </c>
      <c r="E17" s="30"/>
      <c r="F17" s="125">
        <v>6388.401368547842</v>
      </c>
      <c r="G17" s="30"/>
      <c r="H17" s="125">
        <v>-1.5624173024447177</v>
      </c>
      <c r="I17" s="30"/>
      <c r="J17" s="30">
        <v>9834.855881125037</v>
      </c>
    </row>
    <row r="18" spans="2:10" s="4" customFormat="1" ht="12">
      <c r="B18" s="4" t="s">
        <v>6</v>
      </c>
      <c r="D18" s="125">
        <v>4836.694728288584</v>
      </c>
      <c r="E18" s="30"/>
      <c r="F18" s="125">
        <v>8950.174053013863</v>
      </c>
      <c r="G18" s="30"/>
      <c r="H18" s="125">
        <v>-2.7041780061763467</v>
      </c>
      <c r="I18" s="30"/>
      <c r="J18" s="30">
        <v>13784.16460329627</v>
      </c>
    </row>
    <row r="19" spans="2:10" s="4" customFormat="1" ht="12">
      <c r="B19" s="4" t="s">
        <v>7</v>
      </c>
      <c r="D19" s="125">
        <v>7226.974320656628</v>
      </c>
      <c r="E19" s="30"/>
      <c r="F19" s="125">
        <v>13385.117601050863</v>
      </c>
      <c r="G19" s="30"/>
      <c r="H19" s="125">
        <v>-4.057212691378937</v>
      </c>
      <c r="I19" s="30"/>
      <c r="J19" s="30">
        <v>20608.034709016112</v>
      </c>
    </row>
    <row r="20" spans="2:10" s="4" customFormat="1" ht="12">
      <c r="B20" s="4" t="s">
        <v>116</v>
      </c>
      <c r="D20" s="125">
        <v>8740.654808663388</v>
      </c>
      <c r="E20" s="30"/>
      <c r="F20" s="125">
        <v>16159.096108938684</v>
      </c>
      <c r="G20" s="30"/>
      <c r="H20" s="125">
        <v>-38.08823069067506</v>
      </c>
      <c r="I20" s="30"/>
      <c r="J20" s="30">
        <v>24861.662686911397</v>
      </c>
    </row>
    <row r="21" spans="2:10" s="4" customFormat="1" ht="12">
      <c r="B21" s="4" t="s">
        <v>117</v>
      </c>
      <c r="D21" s="125">
        <v>5426.347204818663</v>
      </c>
      <c r="E21" s="30"/>
      <c r="F21" s="125">
        <v>10050.323994102844</v>
      </c>
      <c r="G21" s="30"/>
      <c r="H21" s="125">
        <v>-22.10028130932494</v>
      </c>
      <c r="I21" s="30"/>
      <c r="J21" s="30">
        <v>15454.570917612182</v>
      </c>
    </row>
    <row r="22" spans="2:10" s="4" customFormat="1" ht="12">
      <c r="B22" s="4" t="s">
        <v>118</v>
      </c>
      <c r="D22" s="125">
        <v>4914.701668211525</v>
      </c>
      <c r="E22" s="30"/>
      <c r="F22" s="125">
        <v>9099.708789609305</v>
      </c>
      <c r="G22" s="30"/>
      <c r="H22" s="125">
        <v>0</v>
      </c>
      <c r="I22" s="30"/>
      <c r="J22" s="30">
        <v>14014.410457820832</v>
      </c>
    </row>
    <row r="23" spans="2:10" s="4" customFormat="1" ht="12">
      <c r="B23" s="4" t="s">
        <v>28</v>
      </c>
      <c r="D23" s="125">
        <v>4140.79293536731</v>
      </c>
      <c r="E23" s="30"/>
      <c r="F23" s="125">
        <v>7670.4557158161</v>
      </c>
      <c r="G23" s="30"/>
      <c r="H23" s="125">
        <v>-50.51185019673334</v>
      </c>
      <c r="I23" s="30"/>
      <c r="J23" s="30">
        <v>11760.736800986677</v>
      </c>
    </row>
    <row r="24" spans="2:10" s="4" customFormat="1" ht="12">
      <c r="B24" s="4" t="s">
        <v>8</v>
      </c>
      <c r="D24" s="125">
        <v>9369.42646510893</v>
      </c>
      <c r="E24" s="30"/>
      <c r="F24" s="125">
        <v>17323.1085581167</v>
      </c>
      <c r="G24" s="30"/>
      <c r="H24" s="125">
        <v>-3.523041385106449</v>
      </c>
      <c r="I24" s="30"/>
      <c r="J24" s="30">
        <v>26689.011981840526</v>
      </c>
    </row>
    <row r="25" spans="2:10" s="4" customFormat="1" ht="12">
      <c r="B25" s="4" t="s">
        <v>9</v>
      </c>
      <c r="D25" s="125">
        <v>2311.8724003088955</v>
      </c>
      <c r="E25" s="30"/>
      <c r="F25" s="125">
        <v>4269.586222983507</v>
      </c>
      <c r="G25" s="30"/>
      <c r="H25" s="125">
        <v>-0.9779084181602112</v>
      </c>
      <c r="I25" s="30"/>
      <c r="J25" s="30">
        <v>6580.480714874242</v>
      </c>
    </row>
    <row r="26" spans="2:10" s="4" customFormat="1" ht="12">
      <c r="B26" s="4" t="s">
        <v>10</v>
      </c>
      <c r="D26" s="125">
        <v>6255.737443431497</v>
      </c>
      <c r="E26" s="30"/>
      <c r="F26" s="125">
        <v>11575.624893380676</v>
      </c>
      <c r="G26" s="30"/>
      <c r="H26" s="125">
        <v>0</v>
      </c>
      <c r="I26" s="30"/>
      <c r="J26" s="30">
        <v>17831.362336812173</v>
      </c>
    </row>
    <row r="27" spans="2:10" s="4" customFormat="1" ht="12">
      <c r="B27" s="4" t="s">
        <v>11</v>
      </c>
      <c r="D27" s="125">
        <v>3206.3439564879623</v>
      </c>
      <c r="E27" s="30"/>
      <c r="F27" s="125">
        <v>5911.582186056828</v>
      </c>
      <c r="G27" s="30"/>
      <c r="H27" s="125">
        <v>0</v>
      </c>
      <c r="I27" s="30"/>
      <c r="J27" s="30">
        <v>9117.92614254479</v>
      </c>
    </row>
    <row r="28" spans="2:10" s="4" customFormat="1" ht="12">
      <c r="B28" s="4" t="s">
        <v>12</v>
      </c>
      <c r="D28" s="125">
        <v>3623.491686443763</v>
      </c>
      <c r="E28" s="30"/>
      <c r="F28" s="125">
        <v>6700.913069845915</v>
      </c>
      <c r="G28" s="30"/>
      <c r="H28" s="125">
        <v>0</v>
      </c>
      <c r="I28" s="30"/>
      <c r="J28" s="30">
        <v>10324.404756289678</v>
      </c>
    </row>
    <row r="29" spans="2:10" s="4" customFormat="1" ht="12">
      <c r="B29" s="4" t="s">
        <v>13</v>
      </c>
      <c r="C29" s="20"/>
      <c r="D29" s="125">
        <v>3042.0544451772876</v>
      </c>
      <c r="E29" s="125"/>
      <c r="F29" s="125">
        <v>5631.862628787586</v>
      </c>
      <c r="G29" s="125"/>
      <c r="H29" s="125">
        <v>0</v>
      </c>
      <c r="I29" s="125"/>
      <c r="J29" s="125">
        <v>8673.917073964873</v>
      </c>
    </row>
    <row r="30" spans="2:10" s="4" customFormat="1" ht="12">
      <c r="B30" s="4" t="s">
        <v>14</v>
      </c>
      <c r="C30" s="20"/>
      <c r="D30" s="125">
        <v>5359.241492627263</v>
      </c>
      <c r="E30" s="125"/>
      <c r="F30" s="125">
        <v>9913.918359122583</v>
      </c>
      <c r="G30" s="125"/>
      <c r="H30" s="125">
        <v>0</v>
      </c>
      <c r="I30" s="125"/>
      <c r="J30" s="125">
        <v>15273.159851749846</v>
      </c>
    </row>
    <row r="31" spans="2:10" s="4" customFormat="1" ht="12">
      <c r="B31" s="4" t="s">
        <v>15</v>
      </c>
      <c r="C31" s="20"/>
      <c r="D31" s="125">
        <v>11141.425660081875</v>
      </c>
      <c r="E31" s="125"/>
      <c r="F31" s="125">
        <v>20624.340807372235</v>
      </c>
      <c r="G31" s="125"/>
      <c r="H31" s="125">
        <v>0</v>
      </c>
      <c r="I31" s="125"/>
      <c r="J31" s="125">
        <v>31765.76646745411</v>
      </c>
    </row>
    <row r="32" spans="2:10" s="4" customFormat="1" ht="6" customHeight="1">
      <c r="B32" s="15"/>
      <c r="C32" s="20"/>
      <c r="D32" s="126"/>
      <c r="E32" s="126"/>
      <c r="F32" s="126"/>
      <c r="G32" s="126"/>
      <c r="H32" s="126"/>
      <c r="I32" s="126"/>
      <c r="J32" s="126"/>
    </row>
    <row r="33" spans="2:10" s="4" customFormat="1" ht="16.5" customHeight="1">
      <c r="B33" s="22" t="s">
        <v>119</v>
      </c>
      <c r="C33" s="15"/>
      <c r="D33" s="127">
        <v>115337.65612770258</v>
      </c>
      <c r="E33" s="127"/>
      <c r="F33" s="127">
        <v>213403.38907507877</v>
      </c>
      <c r="G33" s="127"/>
      <c r="H33" s="127">
        <v>-123.52512</v>
      </c>
      <c r="I33" s="127"/>
      <c r="J33" s="127">
        <v>328617.5200827813</v>
      </c>
    </row>
    <row r="34" s="4" customFormat="1" ht="6" customHeight="1"/>
    <row r="35" s="4" customFormat="1" ht="12.75" customHeight="1">
      <c r="B35" s="24" t="s">
        <v>22</v>
      </c>
    </row>
    <row r="36" s="4" customFormat="1" ht="12.75" customHeight="1"/>
    <row r="37" ht="12.75" customHeight="1"/>
  </sheetData>
  <sheetProtection/>
  <mergeCells count="4">
    <mergeCell ref="B7:B8"/>
    <mergeCell ref="H7:H8"/>
    <mergeCell ref="D7:F7"/>
    <mergeCell ref="J7:J8"/>
  </mergeCells>
  <hyperlinks>
    <hyperlink ref="J1" location="'Content '!A1" display="Back to content 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showGridLines="0" zoomScale="60" zoomScaleNormal="60" zoomScalePageLayoutView="0" workbookViewId="0" topLeftCell="A1">
      <selection activeCell="B1" sqref="B1"/>
    </sheetView>
  </sheetViews>
  <sheetFormatPr defaultColWidth="8.88671875" defaultRowHeight="15"/>
  <cols>
    <col min="1" max="1" width="3.3359375" style="8" customWidth="1"/>
    <col min="2" max="2" width="19.10546875" style="8" customWidth="1"/>
    <col min="3" max="3" width="2.77734375" style="8" customWidth="1"/>
    <col min="4" max="4" width="16.21484375" style="8" customWidth="1"/>
    <col min="5" max="16384" width="8.88671875" style="8" customWidth="1"/>
  </cols>
  <sheetData>
    <row r="1" spans="2:7" ht="15">
      <c r="B1" s="14" t="s">
        <v>206</v>
      </c>
      <c r="D1" s="14"/>
      <c r="G1" s="84" t="s">
        <v>204</v>
      </c>
    </row>
    <row r="2" s="5" customFormat="1" ht="6" customHeight="1">
      <c r="B2" s="4"/>
    </row>
    <row r="3" spans="2:4" s="5" customFormat="1" ht="12.75">
      <c r="B3" s="10" t="s">
        <v>122</v>
      </c>
      <c r="D3" s="10"/>
    </row>
    <row r="4" s="5" customFormat="1" ht="6" customHeight="1">
      <c r="B4" s="4"/>
    </row>
    <row r="5" spans="2:4" s="5" customFormat="1" ht="12.75">
      <c r="B5" s="10" t="s">
        <v>121</v>
      </c>
      <c r="D5" s="9"/>
    </row>
    <row r="6" spans="2:4" s="5" customFormat="1" ht="12.75" customHeight="1">
      <c r="B6" s="15"/>
      <c r="D6" s="16" t="s">
        <v>102</v>
      </c>
    </row>
    <row r="7" spans="2:4" s="9" customFormat="1" ht="25.5" customHeight="1">
      <c r="B7" s="383" t="s">
        <v>120</v>
      </c>
      <c r="C7" s="400"/>
      <c r="D7" s="385" t="s">
        <v>163</v>
      </c>
    </row>
    <row r="8" spans="2:4" s="9" customFormat="1" ht="25.5" customHeight="1">
      <c r="B8" s="384"/>
      <c r="C8" s="401"/>
      <c r="D8" s="386"/>
    </row>
    <row r="9" spans="2:3" s="5" customFormat="1" ht="6" customHeight="1">
      <c r="B9" s="4"/>
      <c r="C9" s="6"/>
    </row>
    <row r="10" spans="2:4" s="5" customFormat="1" ht="12">
      <c r="B10" s="4" t="s">
        <v>114</v>
      </c>
      <c r="C10" s="45"/>
      <c r="D10" s="155">
        <v>0</v>
      </c>
    </row>
    <row r="11" spans="2:4" s="5" customFormat="1" ht="12">
      <c r="B11" s="4" t="s">
        <v>0</v>
      </c>
      <c r="C11" s="45"/>
      <c r="D11" s="155">
        <v>0</v>
      </c>
    </row>
    <row r="12" spans="2:4" s="5" customFormat="1" ht="12">
      <c r="B12" s="4" t="s">
        <v>1</v>
      </c>
      <c r="C12" s="45"/>
      <c r="D12" s="155">
        <v>0</v>
      </c>
    </row>
    <row r="13" spans="2:4" s="5" customFormat="1" ht="12">
      <c r="B13" s="4" t="s">
        <v>2</v>
      </c>
      <c r="C13" s="45"/>
      <c r="D13" s="155">
        <v>0</v>
      </c>
    </row>
    <row r="14" spans="2:4" s="5" customFormat="1" ht="12">
      <c r="B14" s="4" t="s">
        <v>3</v>
      </c>
      <c r="C14" s="45"/>
      <c r="D14" s="155">
        <v>0</v>
      </c>
    </row>
    <row r="15" spans="2:4" s="5" customFormat="1" ht="12">
      <c r="B15" s="4" t="s">
        <v>115</v>
      </c>
      <c r="C15" s="45"/>
      <c r="D15" s="155">
        <v>0</v>
      </c>
    </row>
    <row r="16" spans="2:4" s="5" customFormat="1" ht="12">
      <c r="B16" s="4" t="s">
        <v>4</v>
      </c>
      <c r="C16" s="45"/>
      <c r="D16" s="155">
        <v>0</v>
      </c>
    </row>
    <row r="17" spans="2:4" s="5" customFormat="1" ht="12">
      <c r="B17" s="4" t="s">
        <v>5</v>
      </c>
      <c r="C17" s="45"/>
      <c r="D17" s="155">
        <v>0</v>
      </c>
    </row>
    <row r="18" spans="2:4" s="5" customFormat="1" ht="12">
      <c r="B18" s="4" t="s">
        <v>6</v>
      </c>
      <c r="C18" s="45"/>
      <c r="D18" s="155">
        <v>0</v>
      </c>
    </row>
    <row r="19" spans="2:4" s="5" customFormat="1" ht="12">
      <c r="B19" s="4" t="s">
        <v>7</v>
      </c>
      <c r="C19" s="45"/>
      <c r="D19" s="155">
        <v>0</v>
      </c>
    </row>
    <row r="20" spans="2:4" s="5" customFormat="1" ht="12">
      <c r="B20" s="4" t="s">
        <v>116</v>
      </c>
      <c r="C20" s="45"/>
      <c r="D20" s="155">
        <v>0</v>
      </c>
    </row>
    <row r="21" spans="2:4" s="5" customFormat="1" ht="12">
      <c r="B21" s="4" t="s">
        <v>117</v>
      </c>
      <c r="C21" s="45"/>
      <c r="D21" s="155">
        <v>0</v>
      </c>
    </row>
    <row r="22" spans="2:4" s="5" customFormat="1" ht="12">
      <c r="B22" s="4" t="s">
        <v>118</v>
      </c>
      <c r="C22" s="45"/>
      <c r="D22" s="155">
        <v>0</v>
      </c>
    </row>
    <row r="23" spans="2:4" s="5" customFormat="1" ht="12">
      <c r="B23" s="4" t="s">
        <v>28</v>
      </c>
      <c r="C23" s="45"/>
      <c r="D23" s="155">
        <v>0</v>
      </c>
    </row>
    <row r="24" spans="2:4" s="5" customFormat="1" ht="12">
      <c r="B24" s="4" t="s">
        <v>8</v>
      </c>
      <c r="C24" s="45"/>
      <c r="D24" s="155">
        <v>0</v>
      </c>
    </row>
    <row r="25" spans="2:4" s="5" customFormat="1" ht="12">
      <c r="B25" s="4" t="s">
        <v>9</v>
      </c>
      <c r="C25" s="45"/>
      <c r="D25" s="155">
        <v>0</v>
      </c>
    </row>
    <row r="26" spans="2:4" s="5" customFormat="1" ht="12">
      <c r="B26" s="4" t="s">
        <v>10</v>
      </c>
      <c r="C26" s="45"/>
      <c r="D26" s="155">
        <v>0</v>
      </c>
    </row>
    <row r="27" spans="2:4" s="5" customFormat="1" ht="12">
      <c r="B27" s="4" t="s">
        <v>11</v>
      </c>
      <c r="C27" s="45"/>
      <c r="D27" s="155">
        <v>0</v>
      </c>
    </row>
    <row r="28" spans="2:4" s="5" customFormat="1" ht="12">
      <c r="B28" s="4" t="s">
        <v>12</v>
      </c>
      <c r="C28" s="45"/>
      <c r="D28" s="155">
        <v>0</v>
      </c>
    </row>
    <row r="29" spans="2:4" s="5" customFormat="1" ht="12">
      <c r="B29" s="4" t="s">
        <v>13</v>
      </c>
      <c r="C29" s="45"/>
      <c r="D29" s="155">
        <v>0</v>
      </c>
    </row>
    <row r="30" spans="2:4" s="5" customFormat="1" ht="12">
      <c r="B30" s="4" t="s">
        <v>14</v>
      </c>
      <c r="C30" s="45"/>
      <c r="D30" s="155">
        <v>0</v>
      </c>
    </row>
    <row r="31" spans="2:4" s="5" customFormat="1" ht="12">
      <c r="B31" s="4" t="s">
        <v>15</v>
      </c>
      <c r="C31" s="45"/>
      <c r="D31" s="155">
        <v>0</v>
      </c>
    </row>
    <row r="32" spans="2:4" s="5" customFormat="1" ht="6" customHeight="1">
      <c r="B32" s="15"/>
      <c r="C32" s="45"/>
      <c r="D32" s="156"/>
    </row>
    <row r="33" spans="2:4" s="9" customFormat="1" ht="16.5" customHeight="1">
      <c r="B33" s="22" t="s">
        <v>119</v>
      </c>
      <c r="C33" s="46"/>
      <c r="D33" s="157">
        <v>0</v>
      </c>
    </row>
    <row r="34" s="5" customFormat="1" ht="6" customHeight="1">
      <c r="B34" s="4"/>
    </row>
    <row r="35" ht="12.75" customHeight="1">
      <c r="B35" s="24"/>
    </row>
    <row r="36" ht="12.75" customHeight="1"/>
    <row r="37" ht="12.75" customHeight="1"/>
  </sheetData>
  <sheetProtection/>
  <mergeCells count="3">
    <mergeCell ref="B7:B8"/>
    <mergeCell ref="C7:C8"/>
    <mergeCell ref="D7:D8"/>
  </mergeCells>
  <conditionalFormatting sqref="C33:D33">
    <cfRule type="expression" priority="3" dxfId="11" stopIfTrue="1">
      <formula>$A$1&gt;0</formula>
    </cfRule>
  </conditionalFormatting>
  <conditionalFormatting sqref="C6">
    <cfRule type="expression" priority="2" dxfId="11" stopIfTrue="1">
      <formula>$A$1&gt;0</formula>
    </cfRule>
  </conditionalFormatting>
  <conditionalFormatting sqref="D6">
    <cfRule type="expression" priority="1" dxfId="11" stopIfTrue="1">
      <formula>$A$1&gt;0</formula>
    </cfRule>
  </conditionalFormatting>
  <hyperlinks>
    <hyperlink ref="G1" location="'Content '!A1" display="Back to content 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35"/>
  <sheetViews>
    <sheetView showGridLines="0" zoomScale="60" zoomScaleNormal="60" zoomScalePageLayoutView="0" workbookViewId="0" topLeftCell="A1">
      <selection activeCell="N19" sqref="J1:N19"/>
    </sheetView>
  </sheetViews>
  <sheetFormatPr defaultColWidth="8.88671875" defaultRowHeight="15"/>
  <cols>
    <col min="1" max="1" width="3.3359375" style="13" customWidth="1"/>
    <col min="2" max="2" width="19.10546875" style="13" customWidth="1"/>
    <col min="3" max="3" width="2.77734375" style="13" customWidth="1"/>
    <col min="4" max="4" width="14.99609375" style="13" customWidth="1"/>
    <col min="5" max="5" width="2.77734375" style="13" customWidth="1"/>
    <col min="6" max="6" width="14.99609375" style="13" customWidth="1"/>
    <col min="7" max="7" width="2.77734375" style="13" customWidth="1"/>
    <col min="8" max="8" width="8.88671875" style="13" customWidth="1"/>
    <col min="9" max="9" width="2.77734375" style="13" customWidth="1"/>
    <col min="10" max="10" width="9.4453125" style="13" customWidth="1"/>
    <col min="11" max="11" width="2.77734375" style="13" customWidth="1"/>
    <col min="12" max="16384" width="8.88671875" style="13" customWidth="1"/>
  </cols>
  <sheetData>
    <row r="1" spans="2:10" ht="15">
      <c r="B1" s="14" t="s">
        <v>206</v>
      </c>
      <c r="J1" s="84" t="s">
        <v>204</v>
      </c>
    </row>
    <row r="2" s="4" customFormat="1" ht="6" customHeight="1"/>
    <row r="3" s="4" customFormat="1" ht="12.75">
      <c r="B3" s="10" t="s">
        <v>122</v>
      </c>
    </row>
    <row r="4" s="4" customFormat="1" ht="6" customHeight="1"/>
    <row r="5" s="4" customFormat="1" ht="12.75">
      <c r="B5" s="10" t="s">
        <v>39</v>
      </c>
    </row>
    <row r="6" spans="2:11" s="4" customFormat="1" ht="12.75" customHeight="1">
      <c r="B6" s="15"/>
      <c r="C6" s="15"/>
      <c r="D6" s="15"/>
      <c r="E6" s="15"/>
      <c r="F6" s="15"/>
      <c r="G6" s="15"/>
      <c r="H6" s="15"/>
      <c r="I6" s="15"/>
      <c r="J6" s="16" t="s">
        <v>102</v>
      </c>
      <c r="K6" s="1"/>
    </row>
    <row r="7" spans="2:11" s="17" customFormat="1" ht="25.5" customHeight="1">
      <c r="B7" s="383" t="s">
        <v>120</v>
      </c>
      <c r="C7" s="27"/>
      <c r="D7" s="385" t="s">
        <v>215</v>
      </c>
      <c r="E7" s="27"/>
      <c r="F7" s="385" t="s">
        <v>216</v>
      </c>
      <c r="G7" s="27"/>
      <c r="H7" s="385" t="s">
        <v>23</v>
      </c>
      <c r="I7" s="27"/>
      <c r="J7" s="385" t="s">
        <v>101</v>
      </c>
      <c r="K7" s="47"/>
    </row>
    <row r="8" spans="2:14" s="17" customFormat="1" ht="25.5" customHeight="1">
      <c r="B8" s="384"/>
      <c r="D8" s="386"/>
      <c r="F8" s="386"/>
      <c r="H8" s="386"/>
      <c r="J8" s="386"/>
      <c r="K8" s="47"/>
      <c r="M8" s="48"/>
      <c r="N8" s="48"/>
    </row>
    <row r="9" s="4" customFormat="1" ht="6" customHeight="1">
      <c r="K9" s="1"/>
    </row>
    <row r="10" spans="2:13" s="4" customFormat="1" ht="12">
      <c r="B10" s="4" t="s">
        <v>114</v>
      </c>
      <c r="D10" s="109">
        <v>142316020.88256598</v>
      </c>
      <c r="E10" s="18"/>
      <c r="F10" s="18">
        <v>148167730.00804138</v>
      </c>
      <c r="G10" s="18"/>
      <c r="H10" s="18">
        <v>5851709.125475407</v>
      </c>
      <c r="J10" s="158">
        <v>0.041117711759971316</v>
      </c>
      <c r="K10" s="1"/>
      <c r="M10" s="49"/>
    </row>
    <row r="11" spans="2:13" s="4" customFormat="1" ht="12">
      <c r="B11" s="4" t="s">
        <v>0</v>
      </c>
      <c r="D11" s="109">
        <v>254379801.5926117</v>
      </c>
      <c r="E11" s="18"/>
      <c r="F11" s="18">
        <v>264635330.34842584</v>
      </c>
      <c r="G11" s="18"/>
      <c r="H11" s="18">
        <v>10255528.755814135</v>
      </c>
      <c r="J11" s="158">
        <v>0.040315813958524606</v>
      </c>
      <c r="K11" s="1"/>
      <c r="M11" s="49"/>
    </row>
    <row r="12" spans="2:13" s="4" customFormat="1" ht="12">
      <c r="B12" s="4" t="s">
        <v>1</v>
      </c>
      <c r="D12" s="109">
        <v>229515944.9175982</v>
      </c>
      <c r="E12" s="18"/>
      <c r="F12" s="18">
        <v>239224980.63642713</v>
      </c>
      <c r="G12" s="18"/>
      <c r="H12" s="18">
        <v>9709035.718828946</v>
      </c>
      <c r="J12" s="158">
        <v>0.042302227508919814</v>
      </c>
      <c r="K12" s="1"/>
      <c r="M12" s="49"/>
    </row>
    <row r="13" spans="2:13" s="4" customFormat="1" ht="12">
      <c r="B13" s="4" t="s">
        <v>2</v>
      </c>
      <c r="D13" s="109">
        <v>205889854.809903</v>
      </c>
      <c r="E13" s="18"/>
      <c r="F13" s="18">
        <v>215751600.27307892</v>
      </c>
      <c r="G13" s="18"/>
      <c r="H13" s="18">
        <v>9861745.463175923</v>
      </c>
      <c r="J13" s="158">
        <v>0.047898161239082034</v>
      </c>
      <c r="K13" s="1"/>
      <c r="M13" s="49"/>
    </row>
    <row r="14" spans="2:13" s="4" customFormat="1" ht="12">
      <c r="B14" s="4" t="s">
        <v>3</v>
      </c>
      <c r="D14" s="109">
        <v>286086978.45299363</v>
      </c>
      <c r="E14" s="18"/>
      <c r="F14" s="18">
        <v>298689286.0126298</v>
      </c>
      <c r="G14" s="18"/>
      <c r="H14" s="18">
        <v>12602307.559636176</v>
      </c>
      <c r="J14" s="158">
        <v>0.04405061575253358</v>
      </c>
      <c r="K14" s="1"/>
      <c r="M14" s="49"/>
    </row>
    <row r="15" spans="2:13" s="4" customFormat="1" ht="12">
      <c r="B15" s="4" t="s">
        <v>115</v>
      </c>
      <c r="D15" s="109">
        <v>256883256.6037731</v>
      </c>
      <c r="E15" s="18"/>
      <c r="F15" s="18">
        <v>265412678.97717035</v>
      </c>
      <c r="G15" s="18"/>
      <c r="H15" s="18">
        <v>8529422.37339726</v>
      </c>
      <c r="J15" s="158">
        <v>0.03320349674075247</v>
      </c>
      <c r="K15" s="1"/>
      <c r="M15" s="49"/>
    </row>
    <row r="16" spans="2:13" s="4" customFormat="1" ht="12">
      <c r="B16" s="4" t="s">
        <v>4</v>
      </c>
      <c r="D16" s="109">
        <v>267839490.0778404</v>
      </c>
      <c r="E16" s="18"/>
      <c r="F16" s="18">
        <v>280031698.07057565</v>
      </c>
      <c r="G16" s="18"/>
      <c r="H16" s="18">
        <v>12192207.992735267</v>
      </c>
      <c r="J16" s="158">
        <v>0.045520576481055605</v>
      </c>
      <c r="K16" s="1"/>
      <c r="M16" s="49"/>
    </row>
    <row r="17" spans="2:13" s="4" customFormat="1" ht="12">
      <c r="B17" s="4" t="s">
        <v>5</v>
      </c>
      <c r="D17" s="109">
        <v>150200227.7431512</v>
      </c>
      <c r="E17" s="18"/>
      <c r="F17" s="18">
        <v>154802030.50625235</v>
      </c>
      <c r="G17" s="18"/>
      <c r="H17" s="18">
        <v>4601802.7631011605</v>
      </c>
      <c r="J17" s="158">
        <v>0.030637788186116736</v>
      </c>
      <c r="K17" s="1"/>
      <c r="M17" s="49"/>
    </row>
    <row r="18" spans="2:13" s="4" customFormat="1" ht="12">
      <c r="B18" s="4" t="s">
        <v>6</v>
      </c>
      <c r="D18" s="109">
        <v>247580569.4413753</v>
      </c>
      <c r="E18" s="18"/>
      <c r="F18" s="18">
        <v>258848836.83322793</v>
      </c>
      <c r="G18" s="18"/>
      <c r="H18" s="18">
        <v>11268267.391852647</v>
      </c>
      <c r="J18" s="158">
        <v>0.045513536935784714</v>
      </c>
      <c r="K18" s="1"/>
      <c r="M18" s="49"/>
    </row>
    <row r="19" spans="2:13" s="4" customFormat="1" ht="12">
      <c r="B19" s="4" t="s">
        <v>7</v>
      </c>
      <c r="D19" s="109">
        <v>375548971.5993108</v>
      </c>
      <c r="E19" s="18"/>
      <c r="F19" s="18">
        <v>391959926.27797115</v>
      </c>
      <c r="G19" s="18"/>
      <c r="H19" s="18">
        <v>16410954.678660333</v>
      </c>
      <c r="J19" s="158">
        <v>0.04369857440634901</v>
      </c>
      <c r="K19" s="1"/>
      <c r="M19" s="49"/>
    </row>
    <row r="20" spans="2:13" s="4" customFormat="1" ht="12">
      <c r="B20" s="4" t="s">
        <v>116</v>
      </c>
      <c r="D20" s="109">
        <v>463933779.4077375</v>
      </c>
      <c r="E20" s="18"/>
      <c r="F20" s="18">
        <v>484440675.7054671</v>
      </c>
      <c r="G20" s="18"/>
      <c r="H20" s="18">
        <v>20506896.29772961</v>
      </c>
      <c r="J20" s="158">
        <v>0.044202205590437756</v>
      </c>
      <c r="K20" s="1"/>
      <c r="M20" s="49"/>
    </row>
    <row r="21" spans="2:13" s="4" customFormat="1" ht="12">
      <c r="B21" s="4" t="s">
        <v>117</v>
      </c>
      <c r="D21" s="109">
        <v>292995855.8023826</v>
      </c>
      <c r="E21" s="18"/>
      <c r="F21" s="18">
        <v>306371570.624528</v>
      </c>
      <c r="G21" s="18"/>
      <c r="H21" s="18">
        <v>13375714.822145402</v>
      </c>
      <c r="J21" s="158">
        <v>0.045651549526239524</v>
      </c>
      <c r="K21" s="1"/>
      <c r="M21" s="49"/>
    </row>
    <row r="22" spans="2:13" s="4" customFormat="1" ht="12">
      <c r="B22" s="4" t="s">
        <v>118</v>
      </c>
      <c r="D22" s="109">
        <v>277406403.2863038</v>
      </c>
      <c r="E22" s="18"/>
      <c r="F22" s="18">
        <v>290404199.2531601</v>
      </c>
      <c r="G22" s="18"/>
      <c r="H22" s="18">
        <v>12997795.9668563</v>
      </c>
      <c r="J22" s="158">
        <v>0.04685470779649459</v>
      </c>
      <c r="K22" s="1"/>
      <c r="M22" s="49"/>
    </row>
    <row r="23" spans="2:13" s="4" customFormat="1" ht="12">
      <c r="B23" s="4" t="s">
        <v>28</v>
      </c>
      <c r="D23" s="109">
        <v>244316670.7379314</v>
      </c>
      <c r="E23" s="18"/>
      <c r="F23" s="18">
        <v>257077045.4261852</v>
      </c>
      <c r="G23" s="18"/>
      <c r="H23" s="18">
        <v>12760374.68825379</v>
      </c>
      <c r="J23" s="158">
        <v>0.052228833381334536</v>
      </c>
      <c r="K23" s="1"/>
      <c r="M23" s="49"/>
    </row>
    <row r="24" spans="2:13" s="4" customFormat="1" ht="12">
      <c r="B24" s="4" t="s">
        <v>8</v>
      </c>
      <c r="D24" s="109">
        <v>494614977.40985054</v>
      </c>
      <c r="E24" s="18"/>
      <c r="F24" s="18">
        <v>515846924.1496543</v>
      </c>
      <c r="G24" s="18"/>
      <c r="H24" s="18">
        <v>21231946.73980379</v>
      </c>
      <c r="J24" s="158">
        <v>0.0429262107083556</v>
      </c>
      <c r="K24" s="1"/>
      <c r="M24" s="49"/>
    </row>
    <row r="25" spans="2:13" s="4" customFormat="1" ht="12">
      <c r="B25" s="4" t="s">
        <v>9</v>
      </c>
      <c r="D25" s="109">
        <v>122422940.04401633</v>
      </c>
      <c r="E25" s="18"/>
      <c r="F25" s="18">
        <v>128437774.2306657</v>
      </c>
      <c r="G25" s="18"/>
      <c r="H25" s="18">
        <v>6014834.186649367</v>
      </c>
      <c r="J25" s="158">
        <v>0.049131594000983596</v>
      </c>
      <c r="K25" s="1"/>
      <c r="M25" s="49"/>
    </row>
    <row r="26" spans="2:13" s="4" customFormat="1" ht="12">
      <c r="B26" s="4" t="s">
        <v>10</v>
      </c>
      <c r="D26" s="109">
        <v>366320011.1293298</v>
      </c>
      <c r="E26" s="18"/>
      <c r="F26" s="18">
        <v>379882926.22689486</v>
      </c>
      <c r="G26" s="18"/>
      <c r="H26" s="18">
        <v>13562915.097565055</v>
      </c>
      <c r="J26" s="158">
        <v>0.03702477256361692</v>
      </c>
      <c r="K26" s="1"/>
      <c r="M26" s="49"/>
    </row>
    <row r="27" spans="2:13" s="4" customFormat="1" ht="12">
      <c r="B27" s="4" t="s">
        <v>11</v>
      </c>
      <c r="C27" s="20"/>
      <c r="D27" s="109">
        <v>145116106.19664484</v>
      </c>
      <c r="E27" s="109"/>
      <c r="F27" s="109">
        <v>151082921.2636992</v>
      </c>
      <c r="G27" s="109"/>
      <c r="H27" s="109">
        <v>5966815.067054361</v>
      </c>
      <c r="I27" s="20"/>
      <c r="J27" s="110">
        <v>0.04111752460453157</v>
      </c>
      <c r="K27" s="1"/>
      <c r="M27" s="49"/>
    </row>
    <row r="28" spans="2:13" s="4" customFormat="1" ht="12">
      <c r="B28" s="4" t="s">
        <v>12</v>
      </c>
      <c r="C28" s="20"/>
      <c r="D28" s="109">
        <v>186316890.5263807</v>
      </c>
      <c r="E28" s="109"/>
      <c r="F28" s="109">
        <v>195066973.31808358</v>
      </c>
      <c r="G28" s="109"/>
      <c r="H28" s="109">
        <v>8750082.791702896</v>
      </c>
      <c r="I28" s="20"/>
      <c r="J28" s="110">
        <v>0.046963443663010085</v>
      </c>
      <c r="K28" s="1"/>
      <c r="M28" s="49"/>
    </row>
    <row r="29" spans="2:13" s="4" customFormat="1" ht="12">
      <c r="B29" s="4" t="s">
        <v>13</v>
      </c>
      <c r="C29" s="20"/>
      <c r="D29" s="109">
        <v>160273415.07609987</v>
      </c>
      <c r="E29" s="109"/>
      <c r="F29" s="109">
        <v>167708754.59427896</v>
      </c>
      <c r="G29" s="109"/>
      <c r="H29" s="109">
        <v>7435339.518179089</v>
      </c>
      <c r="I29" s="20"/>
      <c r="J29" s="110">
        <v>0.0463915959777153</v>
      </c>
      <c r="K29" s="1"/>
      <c r="M29" s="49"/>
    </row>
    <row r="30" spans="2:13" s="4" customFormat="1" ht="12">
      <c r="B30" s="4" t="s">
        <v>14</v>
      </c>
      <c r="C30" s="20"/>
      <c r="D30" s="109">
        <v>309475245.9926441</v>
      </c>
      <c r="E30" s="109"/>
      <c r="F30" s="109">
        <v>327071234.4710939</v>
      </c>
      <c r="G30" s="109"/>
      <c r="H30" s="109">
        <v>17595988.47844982</v>
      </c>
      <c r="I30" s="20"/>
      <c r="J30" s="110">
        <v>0.05685749896412736</v>
      </c>
      <c r="K30" s="3"/>
      <c r="M30" s="49"/>
    </row>
    <row r="31" spans="2:13" s="4" customFormat="1" ht="12">
      <c r="B31" s="4" t="s">
        <v>15</v>
      </c>
      <c r="C31" s="20"/>
      <c r="D31" s="109">
        <v>668212821.2695442</v>
      </c>
      <c r="E31" s="109"/>
      <c r="F31" s="109">
        <v>697816328.7924765</v>
      </c>
      <c r="G31" s="109"/>
      <c r="H31" s="109">
        <v>29603507.52293229</v>
      </c>
      <c r="I31" s="20"/>
      <c r="J31" s="110">
        <v>0.044302513481690294</v>
      </c>
      <c r="K31" s="3"/>
      <c r="M31" s="49"/>
    </row>
    <row r="32" spans="2:11" s="4" customFormat="1" ht="6" customHeight="1">
      <c r="B32" s="15"/>
      <c r="C32" s="20"/>
      <c r="D32" s="21"/>
      <c r="E32" s="21"/>
      <c r="F32" s="21"/>
      <c r="G32" s="21"/>
      <c r="H32" s="21"/>
      <c r="I32" s="15"/>
      <c r="J32" s="111"/>
      <c r="K32" s="3"/>
    </row>
    <row r="33" spans="2:13" s="10" customFormat="1" ht="16.5" customHeight="1">
      <c r="B33" s="22" t="s">
        <v>119</v>
      </c>
      <c r="C33" s="22"/>
      <c r="D33" s="23">
        <v>6147646232.9999895</v>
      </c>
      <c r="E33" s="23"/>
      <c r="F33" s="23">
        <v>6418731425.9999895</v>
      </c>
      <c r="G33" s="23"/>
      <c r="H33" s="23">
        <v>271085192.99999905</v>
      </c>
      <c r="I33" s="22"/>
      <c r="J33" s="112">
        <v>0.04409576978337483</v>
      </c>
      <c r="K33" s="2"/>
      <c r="M33" s="4"/>
    </row>
    <row r="34" s="4" customFormat="1" ht="12"/>
    <row r="35" s="4" customFormat="1" ht="12.75" customHeight="1">
      <c r="B35" s="24" t="s">
        <v>217</v>
      </c>
    </row>
    <row r="36" s="4" customFormat="1" ht="12.75" customHeight="1"/>
    <row r="37" s="4" customFormat="1" ht="12.75" customHeight="1"/>
  </sheetData>
  <sheetProtection/>
  <mergeCells count="5">
    <mergeCell ref="B7:B8"/>
    <mergeCell ref="J7:J8"/>
    <mergeCell ref="H7:H8"/>
    <mergeCell ref="D7:D8"/>
    <mergeCell ref="F7:F8"/>
  </mergeCells>
  <conditionalFormatting sqref="J6">
    <cfRule type="expression" priority="4" dxfId="11" stopIfTrue="1">
      <formula>$A$1&gt;0</formula>
    </cfRule>
  </conditionalFormatting>
  <conditionalFormatting sqref="K6 K33">
    <cfRule type="expression" priority="2" dxfId="11" stopIfTrue="1">
      <formula>$B$3="Final"</formula>
    </cfRule>
  </conditionalFormatting>
  <hyperlinks>
    <hyperlink ref="J1" location="'Content '!A1" display="Back to content 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Assembly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edwardss5</dc:creator>
  <cp:keywords/>
  <dc:description/>
  <cp:lastModifiedBy>Caddick, Ashley (EPS - LGFWP)</cp:lastModifiedBy>
  <cp:lastPrinted>2016-10-14T12:35:10Z</cp:lastPrinted>
  <dcterms:created xsi:type="dcterms:W3CDTF">2010-10-15T11:12:03Z</dcterms:created>
  <dcterms:modified xsi:type="dcterms:W3CDTF">2020-12-21T14:08:50Z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